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221" windowWidth="15480" windowHeight="10665" tabRatio="872" activeTab="0"/>
  </bookViews>
  <sheets>
    <sheet name="В разрезе по городам 2012-2016" sheetId="1" r:id="rId1"/>
    <sheet name="дод 28.1" sheetId="2" r:id="rId2"/>
    <sheet name="Свод по годам" sheetId="3" r:id="rId3"/>
  </sheets>
  <definedNames>
    <definedName name="_xlnm.Print_Titles" localSheetId="0">'В разрезе по городам 2012-2016'!$6:$12</definedName>
    <definedName name="_xlnm.Print_Area" localSheetId="0">'В разрезе по городам 2012-2016'!$B$1:$E$119</definedName>
    <definedName name="_xlnm.Print_Area" localSheetId="1">'дод 28.1'!$A$1:$E$28</definedName>
    <definedName name="_xlnm.Print_Area" localSheetId="2">'Свод по годам'!$A$1:$K$16</definedName>
  </definedNames>
  <calcPr fullCalcOnLoad="1"/>
</workbook>
</file>

<file path=xl/sharedStrings.xml><?xml version="1.0" encoding="utf-8"?>
<sst xmlns="http://schemas.openxmlformats.org/spreadsheetml/2006/main" count="132" uniqueCount="53">
  <si>
    <t>Всього</t>
  </si>
  <si>
    <t>Роки</t>
  </si>
  <si>
    <t>у тому числі:</t>
  </si>
  <si>
    <t>за рахунок обласного бюджету</t>
  </si>
  <si>
    <t>софінансування за рахунок місцевого бюджету та інших</t>
  </si>
  <si>
    <t>2012 рік</t>
  </si>
  <si>
    <t>пільгової категорії, громадян, од.</t>
  </si>
  <si>
    <t>Кількість, од.</t>
  </si>
  <si>
    <t>Загальна потреба, тис. грн</t>
  </si>
  <si>
    <t xml:space="preserve"> не пільгової категорії гомадян, од</t>
  </si>
  <si>
    <t xml:space="preserve"> Всього</t>
  </si>
  <si>
    <t xml:space="preserve"> у тому числі:</t>
  </si>
  <si>
    <t>Кількість квартир що необхідно обладнати системами індивідуального опалення,</t>
  </si>
  <si>
    <t>2013 рік</t>
  </si>
  <si>
    <t>№ З/П</t>
  </si>
  <si>
    <t>2012  рік</t>
  </si>
  <si>
    <t>2014 рік</t>
  </si>
  <si>
    <t>2015 рік</t>
  </si>
  <si>
    <t>2016 рік</t>
  </si>
  <si>
    <t>2014  рік</t>
  </si>
  <si>
    <t>м. Алчевськ</t>
  </si>
  <si>
    <t>м. Брянка</t>
  </si>
  <si>
    <t>м. Кіровськ</t>
  </si>
  <si>
    <t>м. Краснодон</t>
  </si>
  <si>
    <t>м. Лисичанськ</t>
  </si>
  <si>
    <t>м. Привілля</t>
  </si>
  <si>
    <t>м. Ровеньки</t>
  </si>
  <si>
    <t>м. Рубіжне</t>
  </si>
  <si>
    <t>м. Перевальськ</t>
  </si>
  <si>
    <t xml:space="preserve">м. Попасна </t>
  </si>
  <si>
    <t>м. Старобільськ</t>
  </si>
  <si>
    <t>Всього по рокам</t>
  </si>
  <si>
    <t>Інформація</t>
  </si>
  <si>
    <t>Загальна потреба (місцевий бюджет), тис. грн</t>
  </si>
  <si>
    <t>Зведені дані</t>
  </si>
  <si>
    <t>ДОДАТОК 28.2</t>
  </si>
  <si>
    <t>щодо кількості  квартир,  які необхідно обладнати системами індивідуального опалення по рокам</t>
  </si>
  <si>
    <t>Місто, район</t>
  </si>
  <si>
    <t>щодо кількості  квартир,  які необхідно обладнати системами індивідуального опалення протягом дії Програми (2012-2016 років)</t>
  </si>
  <si>
    <t>Кількість квартир, що необхідно обладнати системами індивідуального опалення,</t>
  </si>
  <si>
    <t>всього</t>
  </si>
  <si>
    <t>кількість, од.</t>
  </si>
  <si>
    <t>загальна потреба, 
тис. грн</t>
  </si>
  <si>
    <t>Кількість квартир, що необхідно обладнати системами індивідуального опалення</t>
  </si>
  <si>
    <t>м. Лутугине</t>
  </si>
  <si>
    <t xml:space="preserve">смт Станиця  Луганська </t>
  </si>
  <si>
    <t>щодо кількості  квартир,  які необхідно обладнати системами індивідуального опалення протягом 2012-2016 років</t>
  </si>
  <si>
    <t>м. Свердловськ</t>
  </si>
  <si>
    <t>м. Стаханов</t>
  </si>
  <si>
    <t>Разом по територіях</t>
  </si>
  <si>
    <t>до Регіональної програми</t>
  </si>
  <si>
    <t xml:space="preserve">                                                                            Додаток 28.1</t>
  </si>
  <si>
    <t xml:space="preserve">                                                                         Додаток 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</si>
</sst>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</numFmts>
  <fonts count="1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rebuchet MS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2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 shrinkToFit="1"/>
    </xf>
    <xf numFmtId="0" fontId="11" fillId="0" borderId="6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8" fillId="0" borderId="18" xfId="0" applyFont="1" applyFill="1" applyBorder="1" applyAlignment="1">
      <alignment vertical="top" wrapText="1"/>
    </xf>
    <xf numFmtId="3" fontId="8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 shrinkToFit="1"/>
    </xf>
    <xf numFmtId="0" fontId="8" fillId="0" borderId="6" xfId="0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top" wrapText="1"/>
    </xf>
    <xf numFmtId="185" fontId="4" fillId="0" borderId="14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5" xfId="0" applyFill="1" applyBorder="1" applyAlignment="1">
      <alignment/>
    </xf>
    <xf numFmtId="2" fontId="8" fillId="0" borderId="16" xfId="0" applyNumberFormat="1" applyFont="1" applyFill="1" applyBorder="1" applyAlignment="1">
      <alignment horizontal="center" wrapText="1"/>
    </xf>
    <xf numFmtId="2" fontId="8" fillId="0" borderId="21" xfId="0" applyNumberFormat="1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8" fillId="0" borderId="26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 shrinkToFit="1"/>
    </xf>
    <xf numFmtId="0" fontId="4" fillId="0" borderId="26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7"/>
  <sheetViews>
    <sheetView tabSelected="1" view="pageBreakPreview" zoomScale="85" zoomScaleNormal="85" zoomScaleSheetLayoutView="85" workbookViewId="0" topLeftCell="A1">
      <selection activeCell="C1" sqref="C1:E1"/>
    </sheetView>
  </sheetViews>
  <sheetFormatPr defaultColWidth="9.140625" defaultRowHeight="12.75"/>
  <cols>
    <col min="3" max="3" width="64.7109375" style="7" customWidth="1"/>
    <col min="4" max="4" width="11.8515625" style="7" customWidth="1"/>
    <col min="5" max="5" width="13.8515625" style="7" customWidth="1"/>
    <col min="6" max="6" width="18.140625" style="0" customWidth="1"/>
  </cols>
  <sheetData>
    <row r="1" spans="2:5" ht="18.75">
      <c r="B1" s="64"/>
      <c r="C1" s="170" t="s">
        <v>52</v>
      </c>
      <c r="D1" s="170"/>
      <c r="E1" s="170"/>
    </row>
    <row r="2" spans="2:5" ht="18.75">
      <c r="B2" s="64"/>
      <c r="C2" s="105" t="s">
        <v>50</v>
      </c>
      <c r="D2" s="105"/>
      <c r="E2" s="105"/>
    </row>
    <row r="3" spans="2:5" ht="18.75">
      <c r="B3" s="106" t="s">
        <v>32</v>
      </c>
      <c r="C3" s="106"/>
      <c r="D3" s="106"/>
      <c r="E3" s="106"/>
    </row>
    <row r="4" spans="2:5" ht="61.5" customHeight="1">
      <c r="B4" s="107" t="s">
        <v>46</v>
      </c>
      <c r="C4" s="107"/>
      <c r="D4" s="107"/>
      <c r="E4" s="107"/>
    </row>
    <row r="5" ht="14.25" customHeight="1" thickBot="1"/>
    <row r="6" spans="2:6" ht="114.75" customHeight="1">
      <c r="B6" s="123" t="s">
        <v>14</v>
      </c>
      <c r="C6" s="133" t="s">
        <v>37</v>
      </c>
      <c r="D6" s="103" t="s">
        <v>39</v>
      </c>
      <c r="E6" s="127"/>
      <c r="F6" s="5"/>
    </row>
    <row r="7" spans="2:6" ht="15.75" customHeight="1">
      <c r="B7" s="124"/>
      <c r="C7" s="134"/>
      <c r="D7" s="129" t="s">
        <v>10</v>
      </c>
      <c r="E7" s="130"/>
      <c r="F7" s="5"/>
    </row>
    <row r="8" spans="2:6" ht="15.75" customHeight="1">
      <c r="B8" s="124"/>
      <c r="C8" s="134"/>
      <c r="D8" s="131"/>
      <c r="E8" s="132"/>
      <c r="F8" s="5"/>
    </row>
    <row r="9" spans="2:6" ht="15">
      <c r="B9" s="124"/>
      <c r="C9" s="134"/>
      <c r="D9" s="137" t="s">
        <v>41</v>
      </c>
      <c r="E9" s="104" t="s">
        <v>42</v>
      </c>
      <c r="F9" s="5"/>
    </row>
    <row r="10" spans="2:6" ht="44.25" customHeight="1">
      <c r="B10" s="124"/>
      <c r="C10" s="134"/>
      <c r="D10" s="138"/>
      <c r="E10" s="102"/>
      <c r="F10" s="5"/>
    </row>
    <row r="11" spans="2:6" ht="15">
      <c r="B11" s="125"/>
      <c r="C11" s="135"/>
      <c r="D11" s="139"/>
      <c r="E11" s="136"/>
      <c r="F11" s="5"/>
    </row>
    <row r="12" spans="2:6" ht="15.75" thickBot="1">
      <c r="B12" s="41">
        <v>1</v>
      </c>
      <c r="C12" s="42">
        <v>2</v>
      </c>
      <c r="D12" s="42">
        <v>3</v>
      </c>
      <c r="E12" s="43">
        <v>4</v>
      </c>
      <c r="F12" s="5"/>
    </row>
    <row r="13" spans="2:6" s="1" customFormat="1" ht="14.25" customHeight="1">
      <c r="B13" s="108">
        <v>1</v>
      </c>
      <c r="C13" s="11" t="s">
        <v>20</v>
      </c>
      <c r="D13" s="113" t="s">
        <v>5</v>
      </c>
      <c r="E13" s="127"/>
      <c r="F13" s="2"/>
    </row>
    <row r="14" spans="2:6" s="1" customFormat="1" ht="18.75">
      <c r="B14" s="115"/>
      <c r="C14" s="12"/>
      <c r="D14" s="9">
        <v>630</v>
      </c>
      <c r="E14" s="73">
        <v>12060</v>
      </c>
      <c r="F14" s="6"/>
    </row>
    <row r="15" spans="2:6" s="1" customFormat="1" ht="14.25" customHeight="1">
      <c r="B15" s="115"/>
      <c r="C15" s="12"/>
      <c r="D15" s="117" t="s">
        <v>13</v>
      </c>
      <c r="E15" s="128"/>
      <c r="F15" s="2"/>
    </row>
    <row r="16" spans="2:6" s="1" customFormat="1" ht="18.75">
      <c r="B16" s="115"/>
      <c r="C16" s="12"/>
      <c r="D16" s="9">
        <v>1060</v>
      </c>
      <c r="E16" s="73">
        <v>21470.82</v>
      </c>
      <c r="F16" s="6"/>
    </row>
    <row r="17" spans="2:6" s="1" customFormat="1" ht="18.75">
      <c r="B17" s="115"/>
      <c r="C17" s="12"/>
      <c r="D17" s="117" t="s">
        <v>16</v>
      </c>
      <c r="E17" s="128"/>
      <c r="F17" s="6"/>
    </row>
    <row r="18" spans="2:6" s="1" customFormat="1" ht="18.75">
      <c r="B18" s="115"/>
      <c r="C18" s="12"/>
      <c r="D18" s="61">
        <v>534</v>
      </c>
      <c r="E18" s="74">
        <v>10654.3</v>
      </c>
      <c r="F18" s="6"/>
    </row>
    <row r="19" spans="2:6" s="1" customFormat="1" ht="21.75" customHeight="1" thickBot="1">
      <c r="B19" s="116"/>
      <c r="C19" s="13" t="s">
        <v>0</v>
      </c>
      <c r="D19" s="62">
        <f>D16+D14+D18</f>
        <v>2224</v>
      </c>
      <c r="E19" s="75">
        <f>E16+E14+E18</f>
        <v>44185.119999999995</v>
      </c>
      <c r="F19" s="2"/>
    </row>
    <row r="20" spans="2:6" s="1" customFormat="1" ht="15.75">
      <c r="B20" s="108">
        <v>2</v>
      </c>
      <c r="C20" s="14" t="s">
        <v>21</v>
      </c>
      <c r="D20" s="113">
        <v>2012</v>
      </c>
      <c r="E20" s="127"/>
      <c r="F20" s="2"/>
    </row>
    <row r="21" spans="2:6" s="1" customFormat="1" ht="15.75">
      <c r="B21" s="115"/>
      <c r="C21" s="15"/>
      <c r="D21" s="9">
        <v>2279</v>
      </c>
      <c r="E21" s="73">
        <v>24033.1</v>
      </c>
      <c r="F21" s="3"/>
    </row>
    <row r="22" spans="2:6" s="1" customFormat="1" ht="16.5" thickBot="1">
      <c r="B22" s="116"/>
      <c r="C22" s="13" t="s">
        <v>0</v>
      </c>
      <c r="D22" s="16">
        <v>2279</v>
      </c>
      <c r="E22" s="76">
        <v>24033.1</v>
      </c>
      <c r="F22" s="2"/>
    </row>
    <row r="23" spans="2:6" s="1" customFormat="1" ht="18" customHeight="1">
      <c r="B23" s="108">
        <v>3</v>
      </c>
      <c r="C23" s="119" t="s">
        <v>22</v>
      </c>
      <c r="D23" s="113" t="s">
        <v>15</v>
      </c>
      <c r="E23" s="127"/>
      <c r="F23" s="4"/>
    </row>
    <row r="24" spans="2:6" s="1" customFormat="1" ht="17.25" customHeight="1">
      <c r="B24" s="115"/>
      <c r="C24" s="120"/>
      <c r="D24" s="9">
        <v>643</v>
      </c>
      <c r="E24" s="73">
        <v>8359</v>
      </c>
      <c r="F24" s="8"/>
    </row>
    <row r="25" spans="2:6" s="1" customFormat="1" ht="20.25" customHeight="1">
      <c r="B25" s="115"/>
      <c r="C25" s="120"/>
      <c r="D25" s="117" t="s">
        <v>13</v>
      </c>
      <c r="E25" s="128"/>
      <c r="F25" s="4"/>
    </row>
    <row r="26" spans="2:6" s="1" customFormat="1" ht="15.75">
      <c r="B26" s="115"/>
      <c r="C26" s="120"/>
      <c r="D26" s="9">
        <v>642</v>
      </c>
      <c r="E26" s="73">
        <v>8346</v>
      </c>
      <c r="F26" s="8"/>
    </row>
    <row r="27" spans="2:6" s="1" customFormat="1" ht="16.5" customHeight="1">
      <c r="B27" s="115"/>
      <c r="C27" s="120"/>
      <c r="D27" s="117" t="s">
        <v>16</v>
      </c>
      <c r="E27" s="128"/>
      <c r="F27" s="4"/>
    </row>
    <row r="28" spans="2:6" s="1" customFormat="1" ht="15.75">
      <c r="B28" s="115"/>
      <c r="C28" s="120"/>
      <c r="D28" s="9">
        <v>1165</v>
      </c>
      <c r="E28" s="73">
        <v>15145</v>
      </c>
      <c r="F28" s="8"/>
    </row>
    <row r="29" spans="2:6" s="1" customFormat="1" ht="19.5" customHeight="1">
      <c r="B29" s="115"/>
      <c r="C29" s="120"/>
      <c r="D29" s="117" t="s">
        <v>17</v>
      </c>
      <c r="E29" s="128"/>
      <c r="F29" s="4"/>
    </row>
    <row r="30" spans="2:6" s="1" customFormat="1" ht="15.75">
      <c r="B30" s="115"/>
      <c r="C30" s="120"/>
      <c r="D30" s="9">
        <v>1232</v>
      </c>
      <c r="E30" s="73">
        <v>16016</v>
      </c>
      <c r="F30" s="8"/>
    </row>
    <row r="31" spans="2:6" s="1" customFormat="1" ht="18.75" customHeight="1">
      <c r="B31" s="115"/>
      <c r="C31" s="120"/>
      <c r="D31" s="117" t="s">
        <v>18</v>
      </c>
      <c r="E31" s="128"/>
      <c r="F31" s="4"/>
    </row>
    <row r="32" spans="2:6" s="1" customFormat="1" ht="15.75">
      <c r="B32" s="115"/>
      <c r="C32" s="120"/>
      <c r="D32" s="9">
        <v>558</v>
      </c>
      <c r="E32" s="73">
        <v>7254</v>
      </c>
      <c r="F32" s="8"/>
    </row>
    <row r="33" spans="2:6" s="1" customFormat="1" ht="16.5" thickBot="1">
      <c r="B33" s="116"/>
      <c r="C33" s="17" t="s">
        <v>0</v>
      </c>
      <c r="D33" s="16">
        <f>D32+D30+D28+D26+D24</f>
        <v>4240</v>
      </c>
      <c r="E33" s="77">
        <f>E32+E30+E28+E26+E24</f>
        <v>55120</v>
      </c>
      <c r="F33" s="8"/>
    </row>
    <row r="34" spans="2:6" s="1" customFormat="1" ht="15.75">
      <c r="B34" s="108">
        <v>4</v>
      </c>
      <c r="C34" s="61" t="s">
        <v>23</v>
      </c>
      <c r="D34" s="113" t="s">
        <v>5</v>
      </c>
      <c r="E34" s="114"/>
      <c r="F34" s="4"/>
    </row>
    <row r="35" spans="2:6" s="1" customFormat="1" ht="15.75">
      <c r="B35" s="109"/>
      <c r="C35" s="68"/>
      <c r="D35" s="9">
        <v>363</v>
      </c>
      <c r="E35" s="73">
        <v>4973</v>
      </c>
      <c r="F35" s="3"/>
    </row>
    <row r="36" spans="2:6" s="1" customFormat="1" ht="15.75">
      <c r="B36" s="109"/>
      <c r="C36" s="68"/>
      <c r="D36" s="117" t="s">
        <v>13</v>
      </c>
      <c r="E36" s="118"/>
      <c r="F36" s="4"/>
    </row>
    <row r="37" spans="2:6" s="1" customFormat="1" ht="15.75">
      <c r="B37" s="109"/>
      <c r="C37" s="68"/>
      <c r="D37" s="69"/>
      <c r="E37" s="70"/>
      <c r="F37" s="4"/>
    </row>
    <row r="38" spans="2:6" s="1" customFormat="1" ht="16.5" thickBot="1">
      <c r="B38" s="110"/>
      <c r="C38" s="22" t="s">
        <v>0</v>
      </c>
      <c r="D38" s="9">
        <f>D37+D35</f>
        <v>363</v>
      </c>
      <c r="E38" s="78">
        <f>E37+E35</f>
        <v>4973</v>
      </c>
      <c r="F38" s="3"/>
    </row>
    <row r="39" spans="2:6" s="1" customFormat="1" ht="16.5" customHeight="1" thickBot="1">
      <c r="B39" s="108">
        <v>5</v>
      </c>
      <c r="C39" s="28"/>
      <c r="D39" s="111" t="s">
        <v>5</v>
      </c>
      <c r="E39" s="112"/>
      <c r="F39" s="4"/>
    </row>
    <row r="40" spans="2:6" s="1" customFormat="1" ht="15.75">
      <c r="B40" s="109"/>
      <c r="C40" s="20" t="s">
        <v>24</v>
      </c>
      <c r="D40" s="20">
        <v>1009</v>
      </c>
      <c r="E40" s="79">
        <v>13621.5</v>
      </c>
      <c r="F40" s="3"/>
    </row>
    <row r="41" spans="2:6" s="1" customFormat="1" ht="17.25" customHeight="1">
      <c r="B41" s="109"/>
      <c r="C41" s="9" t="s">
        <v>25</v>
      </c>
      <c r="D41" s="9">
        <v>67</v>
      </c>
      <c r="E41" s="71">
        <v>904.5</v>
      </c>
      <c r="F41" s="3"/>
    </row>
    <row r="42" spans="2:6" s="1" customFormat="1" ht="17.25" customHeight="1">
      <c r="B42" s="109"/>
      <c r="C42" s="9"/>
      <c r="D42" s="117" t="s">
        <v>13</v>
      </c>
      <c r="E42" s="128"/>
      <c r="F42" s="4"/>
    </row>
    <row r="43" spans="2:6" s="1" customFormat="1" ht="15" customHeight="1">
      <c r="B43" s="109"/>
      <c r="C43" s="9" t="s">
        <v>24</v>
      </c>
      <c r="D43" s="9">
        <v>342</v>
      </c>
      <c r="E43" s="71">
        <v>4617</v>
      </c>
      <c r="F43" s="3"/>
    </row>
    <row r="44" spans="2:6" s="1" customFormat="1" ht="15.75">
      <c r="B44" s="109"/>
      <c r="C44" s="9"/>
      <c r="D44" s="117" t="s">
        <v>16</v>
      </c>
      <c r="E44" s="128"/>
      <c r="F44" s="4"/>
    </row>
    <row r="45" spans="2:6" s="1" customFormat="1" ht="15.75">
      <c r="B45" s="109"/>
      <c r="C45" s="9" t="s">
        <v>24</v>
      </c>
      <c r="D45" s="9">
        <v>317</v>
      </c>
      <c r="E45" s="71">
        <v>4279.5</v>
      </c>
      <c r="F45" s="3"/>
    </row>
    <row r="46" spans="2:6" s="1" customFormat="1" ht="15.75">
      <c r="B46" s="109"/>
      <c r="C46" s="9" t="s">
        <v>25</v>
      </c>
      <c r="D46" s="9">
        <v>92</v>
      </c>
      <c r="E46" s="71">
        <v>1242</v>
      </c>
      <c r="F46" s="3"/>
    </row>
    <row r="47" spans="2:6" s="1" customFormat="1" ht="16.5" thickBot="1">
      <c r="B47" s="110"/>
      <c r="C47" s="13" t="s">
        <v>0</v>
      </c>
      <c r="D47" s="21">
        <f>D46+D45+D43+D41+D40</f>
        <v>1827</v>
      </c>
      <c r="E47" s="76">
        <f>E46+E45+E43+E41+E40</f>
        <v>24664.5</v>
      </c>
      <c r="F47" s="4"/>
    </row>
    <row r="48" spans="2:6" s="1" customFormat="1" ht="19.5" customHeight="1">
      <c r="B48" s="108">
        <v>6</v>
      </c>
      <c r="C48" s="119" t="s">
        <v>26</v>
      </c>
      <c r="D48" s="113" t="s">
        <v>5</v>
      </c>
      <c r="E48" s="127"/>
      <c r="F48" s="4"/>
    </row>
    <row r="49" spans="2:6" s="1" customFormat="1" ht="15.75">
      <c r="B49" s="115"/>
      <c r="C49" s="120"/>
      <c r="D49" s="23">
        <v>1201</v>
      </c>
      <c r="E49" s="73">
        <v>19242.128</v>
      </c>
      <c r="F49" s="3"/>
    </row>
    <row r="50" spans="2:6" s="1" customFormat="1" ht="16.5" customHeight="1">
      <c r="B50" s="115"/>
      <c r="C50" s="120"/>
      <c r="D50" s="117" t="s">
        <v>13</v>
      </c>
      <c r="E50" s="128"/>
      <c r="F50" s="4"/>
    </row>
    <row r="51" spans="2:6" s="1" customFormat="1" ht="15.75">
      <c r="B51" s="115"/>
      <c r="C51" s="120"/>
      <c r="D51" s="23">
        <v>915</v>
      </c>
      <c r="E51" s="73">
        <v>13021.852</v>
      </c>
      <c r="F51" s="3"/>
    </row>
    <row r="52" spans="2:6" s="1" customFormat="1" ht="17.25" customHeight="1">
      <c r="B52" s="115"/>
      <c r="C52" s="120"/>
      <c r="D52" s="117" t="s">
        <v>16</v>
      </c>
      <c r="E52" s="128"/>
      <c r="F52" s="4"/>
    </row>
    <row r="53" spans="2:6" s="1" customFormat="1" ht="15.75">
      <c r="B53" s="115"/>
      <c r="C53" s="120"/>
      <c r="D53" s="23">
        <v>975</v>
      </c>
      <c r="E53" s="73">
        <v>13948.764</v>
      </c>
      <c r="F53" s="3"/>
    </row>
    <row r="54" spans="2:6" s="1" customFormat="1" ht="17.25" customHeight="1">
      <c r="B54" s="115"/>
      <c r="C54" s="120"/>
      <c r="D54" s="117" t="s">
        <v>17</v>
      </c>
      <c r="E54" s="128"/>
      <c r="F54" s="4"/>
    </row>
    <row r="55" spans="2:6" s="1" customFormat="1" ht="15.75">
      <c r="B55" s="115"/>
      <c r="C55" s="120"/>
      <c r="D55" s="23">
        <v>657</v>
      </c>
      <c r="E55" s="73">
        <v>9317.335</v>
      </c>
      <c r="F55" s="19"/>
    </row>
    <row r="56" spans="2:6" s="1" customFormat="1" ht="18.75" customHeight="1">
      <c r="B56" s="115"/>
      <c r="C56" s="120"/>
      <c r="D56" s="117" t="s">
        <v>18</v>
      </c>
      <c r="E56" s="128"/>
      <c r="F56" s="4"/>
    </row>
    <row r="57" spans="2:6" s="1" customFormat="1" ht="15.75">
      <c r="B57" s="115"/>
      <c r="C57" s="120"/>
      <c r="D57" s="23">
        <v>457</v>
      </c>
      <c r="E57" s="73">
        <v>6577.05</v>
      </c>
      <c r="F57" s="2"/>
    </row>
    <row r="58" spans="2:6" s="1" customFormat="1" ht="16.5" thickBot="1">
      <c r="B58" s="116"/>
      <c r="C58" s="35" t="s">
        <v>0</v>
      </c>
      <c r="D58" s="18">
        <f>D57+D55+D53+D51+D49</f>
        <v>4205</v>
      </c>
      <c r="E58" s="77">
        <f>E57+E55+E53+E51+E49</f>
        <v>62107.129</v>
      </c>
      <c r="F58" s="2"/>
    </row>
    <row r="59" spans="2:6" s="1" customFormat="1" ht="17.25" customHeight="1">
      <c r="B59" s="108">
        <v>7</v>
      </c>
      <c r="C59" s="119" t="s">
        <v>27</v>
      </c>
      <c r="D59" s="113" t="s">
        <v>5</v>
      </c>
      <c r="E59" s="127"/>
      <c r="F59" s="4"/>
    </row>
    <row r="60" spans="2:6" s="1" customFormat="1" ht="15.75">
      <c r="B60" s="115"/>
      <c r="C60" s="120"/>
      <c r="D60" s="24">
        <v>850</v>
      </c>
      <c r="E60" s="80">
        <v>11475</v>
      </c>
      <c r="F60" s="25"/>
    </row>
    <row r="61" spans="2:6" s="1" customFormat="1" ht="21" customHeight="1">
      <c r="B61" s="115"/>
      <c r="C61" s="120"/>
      <c r="D61" s="117" t="s">
        <v>13</v>
      </c>
      <c r="E61" s="128"/>
      <c r="F61" s="4"/>
    </row>
    <row r="62" spans="2:6" s="1" customFormat="1" ht="15.75">
      <c r="B62" s="115"/>
      <c r="C62" s="120"/>
      <c r="D62" s="24">
        <v>1650</v>
      </c>
      <c r="E62" s="80">
        <v>22275</v>
      </c>
      <c r="F62" s="25"/>
    </row>
    <row r="63" spans="2:6" s="1" customFormat="1" ht="21" customHeight="1">
      <c r="B63" s="115"/>
      <c r="C63" s="120"/>
      <c r="D63" s="117" t="s">
        <v>19</v>
      </c>
      <c r="E63" s="128"/>
      <c r="F63" s="4"/>
    </row>
    <row r="64" spans="2:6" s="1" customFormat="1" ht="15.75">
      <c r="B64" s="115"/>
      <c r="C64" s="120"/>
      <c r="D64" s="24">
        <v>1600</v>
      </c>
      <c r="E64" s="80">
        <v>21600</v>
      </c>
      <c r="F64" s="25"/>
    </row>
    <row r="65" spans="2:6" s="1" customFormat="1" ht="17.25" customHeight="1">
      <c r="B65" s="115"/>
      <c r="C65" s="120"/>
      <c r="D65" s="117" t="s">
        <v>17</v>
      </c>
      <c r="E65" s="128"/>
      <c r="F65" s="4"/>
    </row>
    <row r="66" spans="2:6" s="1" customFormat="1" ht="15.75">
      <c r="B66" s="115"/>
      <c r="C66" s="120"/>
      <c r="D66" s="24">
        <v>1600</v>
      </c>
      <c r="E66" s="80">
        <v>21600</v>
      </c>
      <c r="F66" s="25"/>
    </row>
    <row r="67" spans="2:6" s="1" customFormat="1" ht="21" customHeight="1">
      <c r="B67" s="115"/>
      <c r="C67" s="120"/>
      <c r="D67" s="117" t="s">
        <v>18</v>
      </c>
      <c r="E67" s="128"/>
      <c r="F67" s="4"/>
    </row>
    <row r="68" spans="2:6" s="1" customFormat="1" ht="15.75">
      <c r="B68" s="115"/>
      <c r="C68" s="126"/>
      <c r="D68" s="24">
        <v>1600</v>
      </c>
      <c r="E68" s="80">
        <v>21600</v>
      </c>
      <c r="F68" s="25"/>
    </row>
    <row r="69" spans="2:6" s="1" customFormat="1" ht="16.5" thickBot="1">
      <c r="B69" s="116"/>
      <c r="C69" s="35" t="s">
        <v>0</v>
      </c>
      <c r="D69" s="44">
        <f>D68+D66+D64+D62+D60</f>
        <v>7300</v>
      </c>
      <c r="E69" s="98">
        <f>E68+E66+E64+E62+E60</f>
        <v>98550</v>
      </c>
      <c r="F69" s="25"/>
    </row>
    <row r="70" spans="2:6" s="1" customFormat="1" ht="19.5" customHeight="1">
      <c r="B70" s="108">
        <v>8</v>
      </c>
      <c r="C70" s="119" t="s">
        <v>47</v>
      </c>
      <c r="D70" s="113" t="s">
        <v>5</v>
      </c>
      <c r="E70" s="127"/>
      <c r="F70" s="4"/>
    </row>
    <row r="71" spans="2:6" s="1" customFormat="1" ht="15.75">
      <c r="B71" s="115"/>
      <c r="C71" s="120"/>
      <c r="D71" s="26">
        <v>200</v>
      </c>
      <c r="E71" s="80">
        <v>3400</v>
      </c>
      <c r="F71" s="27"/>
    </row>
    <row r="72" spans="2:6" s="1" customFormat="1" ht="18" customHeight="1">
      <c r="B72" s="115"/>
      <c r="C72" s="120"/>
      <c r="D72" s="117" t="s">
        <v>13</v>
      </c>
      <c r="E72" s="128"/>
      <c r="F72" s="4"/>
    </row>
    <row r="73" spans="2:6" s="1" customFormat="1" ht="21" customHeight="1">
      <c r="B73" s="115"/>
      <c r="C73" s="120"/>
      <c r="D73" s="26">
        <v>150</v>
      </c>
      <c r="E73" s="80">
        <v>2550</v>
      </c>
      <c r="F73" s="27"/>
    </row>
    <row r="74" spans="2:6" s="1" customFormat="1" ht="17.25" customHeight="1">
      <c r="B74" s="115"/>
      <c r="C74" s="120"/>
      <c r="D74" s="117" t="s">
        <v>16</v>
      </c>
      <c r="E74" s="128"/>
      <c r="F74" s="4"/>
    </row>
    <row r="75" spans="2:6" s="1" customFormat="1" ht="15.75">
      <c r="B75" s="115"/>
      <c r="C75" s="120"/>
      <c r="D75" s="26">
        <v>80</v>
      </c>
      <c r="E75" s="80">
        <v>1360</v>
      </c>
      <c r="F75" s="27"/>
    </row>
    <row r="76" spans="2:6" s="1" customFormat="1" ht="17.25" customHeight="1">
      <c r="B76" s="115"/>
      <c r="C76" s="120"/>
      <c r="D76" s="117" t="s">
        <v>17</v>
      </c>
      <c r="E76" s="128"/>
      <c r="F76" s="4"/>
    </row>
    <row r="77" spans="2:6" s="1" customFormat="1" ht="15.75">
      <c r="B77" s="115"/>
      <c r="C77" s="120"/>
      <c r="D77" s="26">
        <v>70</v>
      </c>
      <c r="E77" s="80">
        <v>1190</v>
      </c>
      <c r="F77" s="27"/>
    </row>
    <row r="78" spans="2:6" s="1" customFormat="1" ht="16.5" customHeight="1">
      <c r="B78" s="115"/>
      <c r="C78" s="120"/>
      <c r="D78" s="117" t="s">
        <v>18</v>
      </c>
      <c r="E78" s="128"/>
      <c r="F78" s="4"/>
    </row>
    <row r="79" spans="2:6" s="1" customFormat="1" ht="15.75">
      <c r="B79" s="115"/>
      <c r="C79" s="120"/>
      <c r="D79" s="26">
        <v>34</v>
      </c>
      <c r="E79" s="81">
        <v>578</v>
      </c>
      <c r="F79" s="27"/>
    </row>
    <row r="80" spans="2:6" s="1" customFormat="1" ht="16.5" thickBot="1">
      <c r="B80" s="116"/>
      <c r="C80" s="35" t="s">
        <v>0</v>
      </c>
      <c r="D80" s="47">
        <f>D79+D77+D75+D73+D71</f>
        <v>534</v>
      </c>
      <c r="E80" s="99">
        <f>E79+E77+E75+E73+E71</f>
        <v>9078</v>
      </c>
      <c r="F80" s="27"/>
    </row>
    <row r="81" spans="2:6" s="1" customFormat="1" ht="15.75">
      <c r="B81" s="108">
        <v>9</v>
      </c>
      <c r="C81" s="34" t="s">
        <v>48</v>
      </c>
      <c r="D81" s="113" t="s">
        <v>5</v>
      </c>
      <c r="E81" s="127"/>
      <c r="F81" s="4"/>
    </row>
    <row r="82" spans="2:6" s="1" customFormat="1" ht="16.5" thickBot="1">
      <c r="B82" s="109"/>
      <c r="C82" s="33"/>
      <c r="D82" s="36">
        <v>3622</v>
      </c>
      <c r="E82" s="82">
        <v>16876</v>
      </c>
      <c r="F82" s="4"/>
    </row>
    <row r="83" spans="2:6" s="1" customFormat="1" ht="16.5" thickBot="1">
      <c r="B83" s="116"/>
      <c r="C83" s="35" t="s">
        <v>0</v>
      </c>
      <c r="D83" s="16">
        <v>3622</v>
      </c>
      <c r="E83" s="75">
        <v>16876</v>
      </c>
      <c r="F83" s="3"/>
    </row>
    <row r="84" spans="2:6" s="1" customFormat="1" ht="16.5" customHeight="1">
      <c r="B84" s="108">
        <v>10</v>
      </c>
      <c r="C84" s="119" t="s">
        <v>44</v>
      </c>
      <c r="D84" s="113" t="s">
        <v>5</v>
      </c>
      <c r="E84" s="127"/>
      <c r="F84" s="4"/>
    </row>
    <row r="85" spans="2:6" s="1" customFormat="1" ht="15.75">
      <c r="B85" s="115"/>
      <c r="C85" s="120"/>
      <c r="D85" s="23">
        <v>88</v>
      </c>
      <c r="E85" s="73">
        <v>1144</v>
      </c>
      <c r="F85" s="3"/>
    </row>
    <row r="86" spans="2:6" s="1" customFormat="1" ht="17.25" customHeight="1">
      <c r="B86" s="115"/>
      <c r="C86" s="120"/>
      <c r="D86" s="117" t="s">
        <v>13</v>
      </c>
      <c r="E86" s="128"/>
      <c r="F86" s="4"/>
    </row>
    <row r="87" spans="2:6" s="1" customFormat="1" ht="15.75">
      <c r="B87" s="115"/>
      <c r="C87" s="120"/>
      <c r="D87" s="23">
        <v>62</v>
      </c>
      <c r="E87" s="73">
        <v>806</v>
      </c>
      <c r="F87" s="3"/>
    </row>
    <row r="88" spans="2:6" s="1" customFormat="1" ht="16.5" customHeight="1">
      <c r="B88" s="115"/>
      <c r="C88" s="120"/>
      <c r="D88" s="117" t="s">
        <v>16</v>
      </c>
      <c r="E88" s="128"/>
      <c r="F88" s="4"/>
    </row>
    <row r="89" spans="2:6" s="1" customFormat="1" ht="16.5" customHeight="1">
      <c r="B89" s="115"/>
      <c r="C89" s="120"/>
      <c r="D89" s="23">
        <v>48</v>
      </c>
      <c r="E89" s="73">
        <v>624</v>
      </c>
      <c r="F89" s="3"/>
    </row>
    <row r="90" spans="2:6" s="1" customFormat="1" ht="19.5" customHeight="1">
      <c r="B90" s="115"/>
      <c r="C90" s="120"/>
      <c r="D90" s="117" t="s">
        <v>17</v>
      </c>
      <c r="E90" s="128"/>
      <c r="F90" s="4"/>
    </row>
    <row r="91" spans="2:6" s="1" customFormat="1" ht="15.75">
      <c r="B91" s="115"/>
      <c r="C91" s="120"/>
      <c r="D91" s="23">
        <v>34</v>
      </c>
      <c r="E91" s="73">
        <v>442</v>
      </c>
      <c r="F91" s="19"/>
    </row>
    <row r="92" spans="2:6" s="1" customFormat="1" ht="16.5" customHeight="1">
      <c r="B92" s="115"/>
      <c r="C92" s="120"/>
      <c r="D92" s="117" t="s">
        <v>18</v>
      </c>
      <c r="E92" s="128"/>
      <c r="F92" s="4"/>
    </row>
    <row r="93" spans="2:6" s="1" customFormat="1" ht="15.75">
      <c r="B93" s="115"/>
      <c r="C93" s="120"/>
      <c r="D93" s="23">
        <v>23</v>
      </c>
      <c r="E93" s="73">
        <v>299</v>
      </c>
      <c r="F93" s="2"/>
    </row>
    <row r="94" spans="2:6" s="1" customFormat="1" ht="16.5" thickBot="1">
      <c r="B94" s="116"/>
      <c r="C94" s="35" t="s">
        <v>0</v>
      </c>
      <c r="D94" s="18">
        <f>D93+D91+D89+D87+D85</f>
        <v>255</v>
      </c>
      <c r="E94" s="76">
        <f>E93+E91+E89+E87+E85</f>
        <v>3315</v>
      </c>
      <c r="F94" s="2"/>
    </row>
    <row r="95" spans="2:6" s="1" customFormat="1" ht="15.75">
      <c r="B95" s="108">
        <v>11</v>
      </c>
      <c r="C95" s="34" t="s">
        <v>28</v>
      </c>
      <c r="D95" s="113" t="s">
        <v>5</v>
      </c>
      <c r="E95" s="127"/>
      <c r="F95" s="4"/>
    </row>
    <row r="96" spans="2:6" s="1" customFormat="1" ht="18.75">
      <c r="B96" s="115"/>
      <c r="C96" s="28"/>
      <c r="D96" s="29">
        <v>450</v>
      </c>
      <c r="E96" s="83">
        <v>4950</v>
      </c>
      <c r="F96" s="31"/>
    </row>
    <row r="97" spans="2:6" s="1" customFormat="1" ht="15.75">
      <c r="B97" s="115"/>
      <c r="C97" s="28"/>
      <c r="D97" s="117" t="s">
        <v>13</v>
      </c>
      <c r="E97" s="128"/>
      <c r="F97" s="4"/>
    </row>
    <row r="98" spans="2:6" s="1" customFormat="1" ht="15.75">
      <c r="B98" s="115"/>
      <c r="C98" s="28"/>
      <c r="D98" s="30">
        <v>450</v>
      </c>
      <c r="E98" s="83">
        <v>4950</v>
      </c>
      <c r="F98" s="32"/>
    </row>
    <row r="99" spans="2:6" s="1" customFormat="1" ht="15.75">
      <c r="B99" s="115"/>
      <c r="C99" s="28"/>
      <c r="D99" s="117" t="s">
        <v>16</v>
      </c>
      <c r="E99" s="128"/>
      <c r="F99" s="4"/>
    </row>
    <row r="100" spans="2:6" s="1" customFormat="1" ht="15.75">
      <c r="B100" s="115"/>
      <c r="C100" s="28"/>
      <c r="D100" s="30">
        <v>450</v>
      </c>
      <c r="E100" s="83">
        <v>4500</v>
      </c>
      <c r="F100" s="32"/>
    </row>
    <row r="101" spans="2:6" s="1" customFormat="1" ht="15.75">
      <c r="B101" s="115"/>
      <c r="C101" s="28"/>
      <c r="D101" s="117" t="s">
        <v>17</v>
      </c>
      <c r="E101" s="128"/>
      <c r="F101" s="4"/>
    </row>
    <row r="102" spans="2:6" s="1" customFormat="1" ht="15.75">
      <c r="B102" s="115"/>
      <c r="C102" s="28"/>
      <c r="D102" s="30">
        <v>472</v>
      </c>
      <c r="E102" s="83">
        <v>5192</v>
      </c>
      <c r="F102" s="32"/>
    </row>
    <row r="103" spans="2:6" s="1" customFormat="1" ht="16.5" thickBot="1">
      <c r="B103" s="116"/>
      <c r="C103" s="35" t="s">
        <v>0</v>
      </c>
      <c r="D103" s="49">
        <f>D102+D100+D98+D96</f>
        <v>1822</v>
      </c>
      <c r="E103" s="84">
        <f>E102+E100+E98+E96</f>
        <v>19592</v>
      </c>
      <c r="F103" s="32"/>
    </row>
    <row r="104" spans="2:6" s="1" customFormat="1" ht="19.5" customHeight="1">
      <c r="B104" s="108">
        <v>12</v>
      </c>
      <c r="C104" s="119" t="s">
        <v>29</v>
      </c>
      <c r="D104" s="113" t="s">
        <v>5</v>
      </c>
      <c r="E104" s="127"/>
      <c r="F104" s="4"/>
    </row>
    <row r="105" spans="2:6" s="1" customFormat="1" ht="17.25" customHeight="1">
      <c r="B105" s="115"/>
      <c r="C105" s="120"/>
      <c r="D105" s="23">
        <v>208</v>
      </c>
      <c r="E105" s="73">
        <v>1872</v>
      </c>
      <c r="F105" s="3"/>
    </row>
    <row r="106" spans="2:6" s="1" customFormat="1" ht="18" customHeight="1">
      <c r="B106" s="115"/>
      <c r="C106" s="120"/>
      <c r="D106" s="117" t="s">
        <v>13</v>
      </c>
      <c r="E106" s="128"/>
      <c r="F106" s="4"/>
    </row>
    <row r="107" spans="2:6" s="1" customFormat="1" ht="15.75">
      <c r="B107" s="115"/>
      <c r="C107" s="120"/>
      <c r="D107" s="23">
        <v>216</v>
      </c>
      <c r="E107" s="73">
        <v>1944</v>
      </c>
      <c r="F107" s="3"/>
    </row>
    <row r="108" spans="2:6" s="1" customFormat="1" ht="16.5" thickBot="1">
      <c r="B108" s="116"/>
      <c r="C108" s="35" t="s">
        <v>0</v>
      </c>
      <c r="D108" s="18">
        <f>D107+D105</f>
        <v>424</v>
      </c>
      <c r="E108" s="76">
        <f>E107+E105</f>
        <v>3816</v>
      </c>
      <c r="F108" s="2"/>
    </row>
    <row r="109" spans="2:6" s="1" customFormat="1" ht="33.75" customHeight="1">
      <c r="B109" s="108">
        <v>13</v>
      </c>
      <c r="C109" s="48" t="s">
        <v>45</v>
      </c>
      <c r="D109" s="113" t="s">
        <v>5</v>
      </c>
      <c r="E109" s="127"/>
      <c r="F109" s="4"/>
    </row>
    <row r="110" spans="2:6" s="1" customFormat="1" ht="15.75">
      <c r="B110" s="115"/>
      <c r="C110" s="28"/>
      <c r="D110" s="37">
        <v>99</v>
      </c>
      <c r="E110" s="85">
        <v>1261</v>
      </c>
      <c r="F110" s="38"/>
    </row>
    <row r="111" spans="2:6" s="1" customFormat="1" ht="16.5" thickBot="1">
      <c r="B111" s="116"/>
      <c r="C111" s="35" t="s">
        <v>0</v>
      </c>
      <c r="D111" s="46">
        <v>99</v>
      </c>
      <c r="E111" s="100">
        <v>1261</v>
      </c>
      <c r="F111" s="4"/>
    </row>
    <row r="112" spans="2:6" s="1" customFormat="1" ht="15.75" customHeight="1">
      <c r="B112" s="108">
        <v>14</v>
      </c>
      <c r="C112" s="45" t="s">
        <v>30</v>
      </c>
      <c r="D112" s="113" t="s">
        <v>5</v>
      </c>
      <c r="E112" s="127"/>
      <c r="F112" s="2"/>
    </row>
    <row r="113" spans="2:6" s="1" customFormat="1" ht="15.75">
      <c r="B113" s="115"/>
      <c r="C113" s="28"/>
      <c r="D113" s="9">
        <v>131</v>
      </c>
      <c r="E113" s="73">
        <v>1400</v>
      </c>
      <c r="F113" s="3"/>
    </row>
    <row r="114" spans="2:6" s="1" customFormat="1" ht="15.75">
      <c r="B114" s="115"/>
      <c r="C114" s="28"/>
      <c r="D114" s="117" t="s">
        <v>13</v>
      </c>
      <c r="E114" s="128"/>
      <c r="F114" s="2"/>
    </row>
    <row r="115" spans="2:6" s="1" customFormat="1" ht="15.75">
      <c r="B115" s="115"/>
      <c r="C115" s="28"/>
      <c r="D115" s="9">
        <v>131</v>
      </c>
      <c r="E115" s="73">
        <v>1400</v>
      </c>
      <c r="F115" s="3"/>
    </row>
    <row r="116" spans="2:6" s="1" customFormat="1" ht="16.5" thickBot="1">
      <c r="B116" s="116"/>
      <c r="C116" s="35" t="s">
        <v>0</v>
      </c>
      <c r="D116" s="59">
        <f>D115+D113</f>
        <v>262</v>
      </c>
      <c r="E116" s="101">
        <f>E115+E113</f>
        <v>2800</v>
      </c>
      <c r="F116" s="2"/>
    </row>
    <row r="117" spans="2:6" s="4" customFormat="1" ht="16.5" thickBot="1">
      <c r="B117" s="121" t="s">
        <v>49</v>
      </c>
      <c r="C117" s="122"/>
      <c r="D117" s="60">
        <f>D116+D111+D108+D103+D94+D83+D80+D69+D58+D47+D38+D33+D22+D19</f>
        <v>29456</v>
      </c>
      <c r="E117" s="86">
        <f>E116+E111+E108+E103+E94+E83+E80+E69+E58+E47+E38+E33+E22+E19</f>
        <v>370370.849</v>
      </c>
      <c r="F117" s="2"/>
    </row>
    <row r="123" ht="27" customHeight="1"/>
    <row r="124" ht="27" customHeight="1"/>
    <row r="125" ht="32.25" customHeight="1"/>
    <row r="126" ht="27" customHeight="1"/>
    <row r="127" ht="26.25" customHeight="1"/>
    <row r="151" ht="39" customHeight="1"/>
    <row r="152" ht="22.5" customHeight="1"/>
    <row r="153" ht="43.5" customHeight="1"/>
    <row r="154" ht="33.75" customHeight="1"/>
    <row r="155" ht="18.75" customHeight="1"/>
  </sheetData>
  <mergeCells count="75">
    <mergeCell ref="D7:E8"/>
    <mergeCell ref="D17:E17"/>
    <mergeCell ref="C6:C11"/>
    <mergeCell ref="D13:E13"/>
    <mergeCell ref="D6:E6"/>
    <mergeCell ref="E9:E11"/>
    <mergeCell ref="D9:D11"/>
    <mergeCell ref="D29:E29"/>
    <mergeCell ref="D31:E31"/>
    <mergeCell ref="D23:E23"/>
    <mergeCell ref="D15:E15"/>
    <mergeCell ref="D20:E20"/>
    <mergeCell ref="D54:E54"/>
    <mergeCell ref="D56:E56"/>
    <mergeCell ref="D48:E48"/>
    <mergeCell ref="B48:B58"/>
    <mergeCell ref="D42:E42"/>
    <mergeCell ref="D44:E44"/>
    <mergeCell ref="D50:E50"/>
    <mergeCell ref="D52:E52"/>
    <mergeCell ref="D59:E59"/>
    <mergeCell ref="D61:E61"/>
    <mergeCell ref="D63:E63"/>
    <mergeCell ref="D65:E65"/>
    <mergeCell ref="C70:C79"/>
    <mergeCell ref="D67:E67"/>
    <mergeCell ref="D70:E70"/>
    <mergeCell ref="D72:E72"/>
    <mergeCell ref="D74:E74"/>
    <mergeCell ref="D81:E81"/>
    <mergeCell ref="C84:C93"/>
    <mergeCell ref="D84:E84"/>
    <mergeCell ref="D86:E86"/>
    <mergeCell ref="D88:E88"/>
    <mergeCell ref="D90:E90"/>
    <mergeCell ref="D92:E92"/>
    <mergeCell ref="D114:E114"/>
    <mergeCell ref="D112:E112"/>
    <mergeCell ref="B109:B111"/>
    <mergeCell ref="B112:B116"/>
    <mergeCell ref="D109:E109"/>
    <mergeCell ref="B104:B108"/>
    <mergeCell ref="C59:C68"/>
    <mergeCell ref="D95:E95"/>
    <mergeCell ref="D97:E97"/>
    <mergeCell ref="D99:E99"/>
    <mergeCell ref="D106:E106"/>
    <mergeCell ref="D104:E104"/>
    <mergeCell ref="D101:E101"/>
    <mergeCell ref="D76:E76"/>
    <mergeCell ref="D78:E78"/>
    <mergeCell ref="B117:C117"/>
    <mergeCell ref="C48:C57"/>
    <mergeCell ref="B6:B11"/>
    <mergeCell ref="B84:B94"/>
    <mergeCell ref="B39:B47"/>
    <mergeCell ref="C104:C107"/>
    <mergeCell ref="B59:B69"/>
    <mergeCell ref="B70:B80"/>
    <mergeCell ref="B81:B83"/>
    <mergeCell ref="B95:B103"/>
    <mergeCell ref="B34:B38"/>
    <mergeCell ref="D39:E39"/>
    <mergeCell ref="D34:E34"/>
    <mergeCell ref="B13:B19"/>
    <mergeCell ref="B20:B22"/>
    <mergeCell ref="B23:B33"/>
    <mergeCell ref="D36:E36"/>
    <mergeCell ref="C23:C32"/>
    <mergeCell ref="D25:E25"/>
    <mergeCell ref="D27:E27"/>
    <mergeCell ref="C1:E1"/>
    <mergeCell ref="C2:E2"/>
    <mergeCell ref="B3:E3"/>
    <mergeCell ref="B4:E4"/>
  </mergeCells>
  <printOptions/>
  <pageMargins left="1.26" right="0.3937007874015748" top="0.984251968503937" bottom="0.984251968503937" header="0.5118110236220472" footer="0.5118110236220472"/>
  <pageSetup firstPageNumber="99" useFirstPageNumber="1" horizontalDpi="600" verticalDpi="600" orientation="portrait" paperSize="9" scale="76" r:id="rId1"/>
  <headerFooter alignWithMargins="0">
    <oddHeader>&amp;C&amp;P</oddHeader>
  </headerFooter>
  <rowBreaks count="1" manualBreakCount="1">
    <brk id="11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zoomScale="85" zoomScaleNormal="85" zoomScaleSheetLayoutView="100" workbookViewId="0" topLeftCell="B1">
      <selection activeCell="D7" sqref="D7:E7"/>
    </sheetView>
  </sheetViews>
  <sheetFormatPr defaultColWidth="9.140625" defaultRowHeight="12.75"/>
  <cols>
    <col min="1" max="1" width="6.7109375" style="0" customWidth="1"/>
    <col min="2" max="2" width="5.57421875" style="1" customWidth="1"/>
    <col min="3" max="3" width="65.57421875" style="1" customWidth="1"/>
    <col min="4" max="4" width="12.8515625" style="1" customWidth="1"/>
    <col min="5" max="5" width="14.421875" style="1" customWidth="1"/>
  </cols>
  <sheetData>
    <row r="1" spans="2:5" ht="18.75">
      <c r="B1" s="88"/>
      <c r="C1" s="170" t="s">
        <v>51</v>
      </c>
      <c r="D1" s="170"/>
      <c r="E1" s="170"/>
    </row>
    <row r="2" spans="2:5" ht="18.75">
      <c r="B2" s="88"/>
      <c r="C2" s="105" t="s">
        <v>50</v>
      </c>
      <c r="D2" s="105"/>
      <c r="E2" s="105"/>
    </row>
    <row r="3" spans="2:5" ht="18.75">
      <c r="B3" s="88"/>
      <c r="C3" s="88"/>
      <c r="D3" s="88"/>
      <c r="E3" s="88"/>
    </row>
    <row r="4" spans="2:5" ht="20.25">
      <c r="B4" s="140" t="s">
        <v>34</v>
      </c>
      <c r="C4" s="140"/>
      <c r="D4" s="140"/>
      <c r="E4" s="140"/>
    </row>
    <row r="5" spans="2:5" ht="61.5" customHeight="1">
      <c r="B5" s="141" t="s">
        <v>38</v>
      </c>
      <c r="C5" s="141"/>
      <c r="D5" s="141"/>
      <c r="E5" s="141"/>
    </row>
    <row r="6" ht="13.5" thickBot="1"/>
    <row r="7" spans="2:5" ht="84.75" customHeight="1">
      <c r="B7" s="108" t="s">
        <v>14</v>
      </c>
      <c r="C7" s="149" t="s">
        <v>37</v>
      </c>
      <c r="D7" s="142" t="s">
        <v>43</v>
      </c>
      <c r="E7" s="143"/>
    </row>
    <row r="8" spans="2:5" ht="18.75" customHeight="1">
      <c r="B8" s="109"/>
      <c r="C8" s="150"/>
      <c r="D8" s="144" t="s">
        <v>40</v>
      </c>
      <c r="E8" s="145"/>
    </row>
    <row r="9" spans="2:5" ht="21.75" customHeight="1">
      <c r="B9" s="109"/>
      <c r="C9" s="150"/>
      <c r="D9" s="146"/>
      <c r="E9" s="147"/>
    </row>
    <row r="10" spans="2:5" ht="29.25" customHeight="1">
      <c r="B10" s="109"/>
      <c r="C10" s="150"/>
      <c r="D10" s="152" t="s">
        <v>41</v>
      </c>
      <c r="E10" s="155" t="s">
        <v>42</v>
      </c>
    </row>
    <row r="11" spans="2:5" ht="27.75" customHeight="1">
      <c r="B11" s="109"/>
      <c r="C11" s="150"/>
      <c r="D11" s="153"/>
      <c r="E11" s="156"/>
    </row>
    <row r="12" spans="2:5" ht="12.75">
      <c r="B12" s="148"/>
      <c r="C12" s="151"/>
      <c r="D12" s="154"/>
      <c r="E12" s="157"/>
    </row>
    <row r="13" spans="2:5" ht="15">
      <c r="B13" s="89">
        <v>1</v>
      </c>
      <c r="C13" s="90">
        <v>2</v>
      </c>
      <c r="D13" s="90">
        <v>3</v>
      </c>
      <c r="E13" s="91">
        <v>4</v>
      </c>
    </row>
    <row r="14" spans="2:5" ht="18.75">
      <c r="B14" s="92">
        <v>1</v>
      </c>
      <c r="C14" s="93" t="s">
        <v>20</v>
      </c>
      <c r="D14" s="94">
        <f>'В разрезе по городам 2012-2016'!D19</f>
        <v>2224</v>
      </c>
      <c r="E14" s="95">
        <f>'В разрезе по городам 2012-2016'!E19</f>
        <v>44185.119999999995</v>
      </c>
    </row>
    <row r="15" spans="2:5" ht="18.75">
      <c r="B15" s="92">
        <v>2</v>
      </c>
      <c r="C15" s="93" t="s">
        <v>21</v>
      </c>
      <c r="D15" s="96">
        <f>'В разрезе по городам 2012-2016'!D22</f>
        <v>2279</v>
      </c>
      <c r="E15" s="95">
        <f>'В разрезе по городам 2012-2016'!E22</f>
        <v>24033.1</v>
      </c>
    </row>
    <row r="16" spans="2:5" ht="18.75">
      <c r="B16" s="92">
        <v>3</v>
      </c>
      <c r="C16" s="93" t="s">
        <v>22</v>
      </c>
      <c r="D16" s="96">
        <f>'В разрезе по городам 2012-2016'!D33</f>
        <v>4240</v>
      </c>
      <c r="E16" s="95">
        <f>'В разрезе по городам 2012-2016'!E33</f>
        <v>55120</v>
      </c>
    </row>
    <row r="17" spans="2:5" ht="18.75">
      <c r="B17" s="92">
        <v>4</v>
      </c>
      <c r="C17" s="93" t="s">
        <v>23</v>
      </c>
      <c r="D17" s="96">
        <f>'В разрезе по городам 2012-2016'!D38</f>
        <v>363</v>
      </c>
      <c r="E17" s="95">
        <f>'В разрезе по городам 2012-2016'!E38</f>
        <v>4973</v>
      </c>
    </row>
    <row r="18" spans="2:5" ht="18.75">
      <c r="B18" s="92">
        <v>5</v>
      </c>
      <c r="C18" s="93" t="s">
        <v>24</v>
      </c>
      <c r="D18" s="96">
        <f>'В разрезе по городам 2012-2016'!D47</f>
        <v>1827</v>
      </c>
      <c r="E18" s="95">
        <f>'В разрезе по городам 2012-2016'!E47</f>
        <v>24664.5</v>
      </c>
    </row>
    <row r="19" spans="2:5" ht="18.75">
      <c r="B19" s="92">
        <v>6</v>
      </c>
      <c r="C19" s="93" t="s">
        <v>26</v>
      </c>
      <c r="D19" s="96">
        <f>'В разрезе по городам 2012-2016'!D58</f>
        <v>4205</v>
      </c>
      <c r="E19" s="95">
        <f>'В разрезе по городам 2012-2016'!E58</f>
        <v>62107.129</v>
      </c>
    </row>
    <row r="20" spans="2:5" ht="18.75">
      <c r="B20" s="92">
        <v>7</v>
      </c>
      <c r="C20" s="93" t="s">
        <v>27</v>
      </c>
      <c r="D20" s="96">
        <f>'В разрезе по городам 2012-2016'!D69</f>
        <v>7300</v>
      </c>
      <c r="E20" s="95">
        <f>'В разрезе по городам 2012-2016'!E69</f>
        <v>98550</v>
      </c>
    </row>
    <row r="21" spans="2:5" ht="18.75">
      <c r="B21" s="92">
        <v>8</v>
      </c>
      <c r="C21" s="93" t="s">
        <v>47</v>
      </c>
      <c r="D21" s="96">
        <f>'В разрезе по городам 2012-2016'!D80</f>
        <v>534</v>
      </c>
      <c r="E21" s="95">
        <f>'В разрезе по городам 2012-2016'!E80</f>
        <v>9078</v>
      </c>
    </row>
    <row r="22" spans="2:5" ht="18.75">
      <c r="B22" s="92">
        <v>9</v>
      </c>
      <c r="C22" s="93" t="s">
        <v>48</v>
      </c>
      <c r="D22" s="96">
        <f>'В разрезе по городам 2012-2016'!D83</f>
        <v>3622</v>
      </c>
      <c r="E22" s="95">
        <f>'В разрезе по городам 2012-2016'!E83</f>
        <v>16876</v>
      </c>
    </row>
    <row r="23" spans="2:5" s="72" customFormat="1" ht="18.75">
      <c r="B23" s="92">
        <v>10</v>
      </c>
      <c r="C23" s="93" t="s">
        <v>44</v>
      </c>
      <c r="D23" s="96">
        <f>'В разрезе по городам 2012-2016'!D94</f>
        <v>255</v>
      </c>
      <c r="E23" s="95">
        <f>'В разрезе по городам 2012-2016'!E94</f>
        <v>3315</v>
      </c>
    </row>
    <row r="24" spans="2:5" ht="18.75">
      <c r="B24" s="92">
        <v>11</v>
      </c>
      <c r="C24" s="93" t="s">
        <v>28</v>
      </c>
      <c r="D24" s="96">
        <f>'В разрезе по городам 2012-2016'!D103</f>
        <v>1822</v>
      </c>
      <c r="E24" s="95">
        <f>'В разрезе по городам 2012-2016'!E103</f>
        <v>19592</v>
      </c>
    </row>
    <row r="25" spans="2:5" ht="18.75">
      <c r="B25" s="92">
        <v>12</v>
      </c>
      <c r="C25" s="93" t="s">
        <v>29</v>
      </c>
      <c r="D25" s="96">
        <f>'В разрезе по городам 2012-2016'!D108</f>
        <v>424</v>
      </c>
      <c r="E25" s="95">
        <f>'В разрезе по городам 2012-2016'!E108</f>
        <v>3816</v>
      </c>
    </row>
    <row r="26" spans="2:5" ht="18.75">
      <c r="B26" s="92">
        <v>13</v>
      </c>
      <c r="C26" s="93" t="s">
        <v>45</v>
      </c>
      <c r="D26" s="96">
        <f>'В разрезе по городам 2012-2016'!D111</f>
        <v>99</v>
      </c>
      <c r="E26" s="95">
        <f>'В разрезе по городам 2012-2016'!E111</f>
        <v>1261</v>
      </c>
    </row>
    <row r="27" spans="2:5" ht="18.75">
      <c r="B27" s="92">
        <v>14</v>
      </c>
      <c r="C27" s="93" t="s">
        <v>30</v>
      </c>
      <c r="D27" s="96">
        <f>'В разрезе по городам 2012-2016'!D116</f>
        <v>262</v>
      </c>
      <c r="E27" s="95">
        <f>'В разрезе по городам 2012-2016'!E116</f>
        <v>2800</v>
      </c>
    </row>
    <row r="28" spans="2:5" ht="16.5" thickBot="1">
      <c r="B28" s="97"/>
      <c r="C28" s="66" t="s">
        <v>0</v>
      </c>
      <c r="D28" s="67">
        <f>SUM(D14:D27)</f>
        <v>29456</v>
      </c>
      <c r="E28" s="87">
        <f>SUM(E14:E27)</f>
        <v>370370.849</v>
      </c>
    </row>
  </sheetData>
  <mergeCells count="10">
    <mergeCell ref="D7:E7"/>
    <mergeCell ref="D8:E9"/>
    <mergeCell ref="B7:B12"/>
    <mergeCell ref="C7:C12"/>
    <mergeCell ref="D10:D12"/>
    <mergeCell ref="E10:E12"/>
    <mergeCell ref="C1:E1"/>
    <mergeCell ref="C2:E2"/>
    <mergeCell ref="B4:E4"/>
    <mergeCell ref="B5:E5"/>
  </mergeCells>
  <printOptions/>
  <pageMargins left="0.82" right="0.38" top="0.79" bottom="0.49" header="0.5" footer="0.5"/>
  <pageSetup firstPageNumber="102" useFirstPageNumber="1" horizontalDpi="600" verticalDpi="600" orientation="portrait" paperSize="9" scale="7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6"/>
  <sheetViews>
    <sheetView view="pageBreakPreview" zoomScale="115" zoomScaleNormal="145" zoomScaleSheetLayoutView="115" workbookViewId="0" topLeftCell="A1">
      <selection activeCell="B3" sqref="B3:K3"/>
    </sheetView>
  </sheetViews>
  <sheetFormatPr defaultColWidth="9.140625" defaultRowHeight="12.75"/>
  <cols>
    <col min="2" max="2" width="6.57421875" style="0" bestFit="1" customWidth="1"/>
    <col min="3" max="3" width="12.7109375" style="0" customWidth="1"/>
    <col min="4" max="4" width="10.00390625" style="0" customWidth="1"/>
    <col min="5" max="5" width="13.00390625" style="0" customWidth="1"/>
    <col min="6" max="6" width="10.57421875" style="0" customWidth="1"/>
    <col min="7" max="7" width="13.00390625" style="0" customWidth="1"/>
    <col min="8" max="8" width="10.57421875" style="0" customWidth="1"/>
    <col min="9" max="9" width="14.7109375" style="0" customWidth="1"/>
    <col min="10" max="10" width="11.7109375" style="0" customWidth="1"/>
    <col min="11" max="11" width="14.57421875" style="0" customWidth="1"/>
  </cols>
  <sheetData>
    <row r="1" spans="2:12" ht="18.75">
      <c r="B1" s="64"/>
      <c r="C1" s="64"/>
      <c r="D1" s="64"/>
      <c r="E1" s="64"/>
      <c r="F1" s="64"/>
      <c r="G1" s="64"/>
      <c r="H1" s="64"/>
      <c r="I1" s="106" t="s">
        <v>35</v>
      </c>
      <c r="J1" s="106"/>
      <c r="K1" s="106"/>
      <c r="L1" s="64"/>
    </row>
    <row r="2" spans="2:12" ht="18.75">
      <c r="B2" s="106" t="s">
        <v>34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24.75" customHeight="1">
      <c r="B3" s="107" t="s">
        <v>36</v>
      </c>
      <c r="C3" s="107"/>
      <c r="D3" s="107"/>
      <c r="E3" s="107"/>
      <c r="F3" s="107"/>
      <c r="G3" s="107"/>
      <c r="H3" s="107"/>
      <c r="I3" s="107"/>
      <c r="J3" s="107"/>
      <c r="K3" s="107"/>
      <c r="L3" s="65"/>
    </row>
    <row r="4" spans="2:12" ht="28.5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1" ht="15.75">
      <c r="B5" s="158" t="s">
        <v>14</v>
      </c>
      <c r="C5" s="161" t="s">
        <v>1</v>
      </c>
      <c r="D5" s="103" t="s">
        <v>12</v>
      </c>
      <c r="E5" s="167"/>
      <c r="F5" s="167"/>
      <c r="G5" s="167"/>
      <c r="H5" s="167"/>
      <c r="I5" s="167"/>
      <c r="J5" s="167"/>
      <c r="K5" s="168"/>
    </row>
    <row r="6" spans="2:11" ht="15.75">
      <c r="B6" s="159"/>
      <c r="C6" s="120"/>
      <c r="D6" s="129" t="s">
        <v>10</v>
      </c>
      <c r="E6" s="162"/>
      <c r="F6" s="164" t="s">
        <v>11</v>
      </c>
      <c r="G6" s="165"/>
      <c r="H6" s="165"/>
      <c r="I6" s="165"/>
      <c r="J6" s="165"/>
      <c r="K6" s="166"/>
    </row>
    <row r="7" spans="2:11" ht="15.75">
      <c r="B7" s="159"/>
      <c r="C7" s="120"/>
      <c r="D7" s="131"/>
      <c r="E7" s="163"/>
      <c r="F7" s="164" t="s">
        <v>9</v>
      </c>
      <c r="G7" s="169"/>
      <c r="H7" s="164" t="s">
        <v>6</v>
      </c>
      <c r="I7" s="165"/>
      <c r="J7" s="165"/>
      <c r="K7" s="166"/>
    </row>
    <row r="8" spans="2:11" ht="15.75">
      <c r="B8" s="159"/>
      <c r="C8" s="120"/>
      <c r="D8" s="137" t="s">
        <v>7</v>
      </c>
      <c r="E8" s="137" t="s">
        <v>8</v>
      </c>
      <c r="F8" s="137" t="s">
        <v>7</v>
      </c>
      <c r="G8" s="137" t="s">
        <v>33</v>
      </c>
      <c r="H8" s="137" t="s">
        <v>7</v>
      </c>
      <c r="I8" s="164" t="s">
        <v>8</v>
      </c>
      <c r="J8" s="165"/>
      <c r="K8" s="166"/>
    </row>
    <row r="9" spans="2:11" ht="15.75">
      <c r="B9" s="159"/>
      <c r="C9" s="120"/>
      <c r="D9" s="138"/>
      <c r="E9" s="138"/>
      <c r="F9" s="138"/>
      <c r="G9" s="138"/>
      <c r="H9" s="138"/>
      <c r="I9" s="137" t="s">
        <v>0</v>
      </c>
      <c r="J9" s="164" t="s">
        <v>2</v>
      </c>
      <c r="K9" s="166"/>
    </row>
    <row r="10" spans="2:11" ht="78.75">
      <c r="B10" s="160"/>
      <c r="C10" s="126"/>
      <c r="D10" s="139"/>
      <c r="E10" s="139"/>
      <c r="F10" s="139"/>
      <c r="G10" s="139"/>
      <c r="H10" s="139"/>
      <c r="I10" s="139"/>
      <c r="J10" s="39" t="s">
        <v>3</v>
      </c>
      <c r="K10" s="40" t="s">
        <v>4</v>
      </c>
    </row>
    <row r="11" spans="2:11" ht="15.75">
      <c r="B11" s="52">
        <v>1</v>
      </c>
      <c r="C11" s="51">
        <v>2012</v>
      </c>
      <c r="D11" s="10">
        <f>'В разрезе по городам 2012-2016'!D113+'В разрезе по городам 2012-2016'!D105+'В разрезе по городам 2012-2016'!D96+'В разрезе по городам 2012-2016'!D85+'В разрезе по городам 2012-2016'!D82+'В разрезе по городам 2012-2016'!D71+'В разрезе по городам 2012-2016'!D60+'В разрезе по городам 2012-2016'!D49+'В разрезе по городам 2012-2016'!D41+'В разрезе по городам 2012-2016'!D40+'В разрезе по городам 2012-2016'!D35+'В разрезе по городам 2012-2016'!D24+'В разрезе по городам 2012-2016'!D21+'В разрезе по городам 2012-2016'!D14+'В разрезе по городам 2012-2016'!D110</f>
        <v>11840</v>
      </c>
      <c r="E11" s="50">
        <f>'В разрезе по городам 2012-2016'!E113+'В разрезе по городам 2012-2016'!E105+'В разрезе по городам 2012-2016'!E96+'В разрезе по городам 2012-2016'!E85+'В разрезе по городам 2012-2016'!E82+'В разрезе по городам 2012-2016'!E71+'В разрезе по городам 2012-2016'!E60+'В разрезе по городам 2012-2016'!E49+'В разрезе по городам 2012-2016'!E41+'В разрезе по городам 2012-2016'!E40+'В разрезе по городам 2012-2016'!E35+'В разрезе по городам 2012-2016'!E24+'В разрезе по городам 2012-2016'!E21+'В разрезе по городам 2012-2016'!E14+'В разрезе по городам 2012-2016'!E110</f>
        <v>125571.228</v>
      </c>
      <c r="F11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G11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H11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I11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J11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K11" s="53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</row>
    <row r="12" spans="2:11" ht="15.75">
      <c r="B12" s="52">
        <v>2</v>
      </c>
      <c r="C12" s="51">
        <v>2013</v>
      </c>
      <c r="D12" s="10">
        <f>'В разрезе по городам 2012-2016'!D115+'В разрезе по городам 2012-2016'!D107+'В разрезе по городам 2012-2016'!D98+'В разрезе по городам 2012-2016'!D87+'В разрезе по городам 2012-2016'!D73+'В разрезе по городам 2012-2016'!D62+'В разрезе по городам 2012-2016'!D51+'В разрезе по городам 2012-2016'!D43+'В разрезе по городам 2012-2016'!D37+'В разрезе по городам 2012-2016'!D26+'В разрезе по городам 2012-2016'!D16+'В разрезе по городам 2012-2016'!D18</f>
        <v>6152</v>
      </c>
      <c r="E12" s="10">
        <f>'В разрезе по городам 2012-2016'!E115+'В разрезе по городам 2012-2016'!E107+'В разрезе по городам 2012-2016'!E98+'В разрезе по городам 2012-2016'!E87+'В разрезе по городам 2012-2016'!E73+'В разрезе по городам 2012-2016'!E62+'В разрезе по городам 2012-2016'!E51+'В разрезе по городам 2012-2016'!E43+'В разрезе по городам 2012-2016'!E37+'В разрезе по городам 2012-2016'!E26+'В разрезе по городам 2012-2016'!E16+'В разрезе по городам 2012-2016'!E18</f>
        <v>92034.972</v>
      </c>
      <c r="F12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G12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H12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I12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J12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K12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</row>
    <row r="13" spans="2:11" ht="15.75">
      <c r="B13" s="52">
        <v>3</v>
      </c>
      <c r="C13" s="51">
        <v>2014</v>
      </c>
      <c r="D13" s="10">
        <f>'В разрезе по городам 2012-2016'!D100+'В разрезе по городам 2012-2016'!D89+'В разрезе по городам 2012-2016'!D75+'В разрезе по городам 2012-2016'!D64+'В разрезе по городам 2012-2016'!D53+'В разрезе по городам 2012-2016'!D45+'В разрезе по городам 2012-2016'!D46+'В разрезе по городам 2012-2016'!D28</f>
        <v>4727</v>
      </c>
      <c r="E13" s="50">
        <f>'В разрезе по городам 2012-2016'!E100+'В разрезе по городам 2012-2016'!E89+'В разрезе по городам 2012-2016'!E75+'В разрезе по городам 2012-2016'!E64+'В разрезе по городам 2012-2016'!E53+'В разрезе по городам 2012-2016'!E45+'В разрезе по городам 2012-2016'!E46+'В разрезе по городам 2012-2016'!E28</f>
        <v>62699.263999999996</v>
      </c>
      <c r="F13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G13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H13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I13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J13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K13" s="53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</row>
    <row r="14" spans="2:11" ht="15.75">
      <c r="B14" s="52">
        <v>4</v>
      </c>
      <c r="C14" s="51">
        <v>2015</v>
      </c>
      <c r="D14" s="10">
        <f>'В разрезе по городам 2012-2016'!D102+'В разрезе по городам 2012-2016'!D91+'В разрезе по городам 2012-2016'!D77+'В разрезе по городам 2012-2016'!D66+'В разрезе по городам 2012-2016'!D55+'В разрезе по городам 2012-2016'!D30</f>
        <v>4065</v>
      </c>
      <c r="E14" s="50">
        <f>'В разрезе по городам 2012-2016'!E102+'В разрезе по городам 2012-2016'!E91+'В разрезе по городам 2012-2016'!E77+'В разрезе по городам 2012-2016'!E66+'В разрезе по городам 2012-2016'!E55+'В разрезе по городам 2012-2016'!E30</f>
        <v>53757.335</v>
      </c>
      <c r="F14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G14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H14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I14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J14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K14" s="53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</row>
    <row r="15" spans="2:11" ht="15.75">
      <c r="B15" s="52">
        <v>5</v>
      </c>
      <c r="C15" s="51">
        <v>2016</v>
      </c>
      <c r="D15" s="10">
        <f>'В разрезе по городам 2012-2016'!D93+'В разрезе по городам 2012-2016'!D79+'В разрезе по городам 2012-2016'!D68+'В разрезе по городам 2012-2016'!D57+'В разрезе по городам 2012-2016'!D32</f>
        <v>2672</v>
      </c>
      <c r="E15" s="50">
        <f>'В разрезе по городам 2012-2016'!E93+'В разрезе по городам 2012-2016'!E79+'В разрезе по городам 2012-2016'!E68+'В разрезе по городам 2012-2016'!E57+'В разрезе по городам 2012-2016'!E32</f>
        <v>36308.05</v>
      </c>
      <c r="F15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G15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H15" s="1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I15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J15" s="50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  <c r="K15" s="53" t="e">
        <f>'В разрезе по городам 2012-2016'!#REF!+'В разрезе по городам 2012-2016'!#REF!+'В разрезе по городам 2012-2016'!#REF!+'В разрезе по городам 2012-2016'!#REF!+'В разрезе по городам 2012-2016'!#REF!</f>
        <v>#REF!</v>
      </c>
    </row>
    <row r="16" spans="2:11" ht="16.5" thickBot="1">
      <c r="B16" s="54"/>
      <c r="C16" s="55" t="s">
        <v>31</v>
      </c>
      <c r="D16" s="56">
        <f aca="true" t="shared" si="0" ref="D16:K16">SUM(D11:D15)</f>
        <v>29456</v>
      </c>
      <c r="E16" s="57">
        <f t="shared" si="0"/>
        <v>370370.84900000005</v>
      </c>
      <c r="F16" s="56" t="e">
        <f t="shared" si="0"/>
        <v>#REF!</v>
      </c>
      <c r="G16" s="57" t="e">
        <f t="shared" si="0"/>
        <v>#REF!</v>
      </c>
      <c r="H16" s="56" t="e">
        <f t="shared" si="0"/>
        <v>#REF!</v>
      </c>
      <c r="I16" s="57" t="e">
        <f t="shared" si="0"/>
        <v>#REF!</v>
      </c>
      <c r="J16" s="57" t="e">
        <f t="shared" si="0"/>
        <v>#REF!</v>
      </c>
      <c r="K16" s="58" t="e">
        <f t="shared" si="0"/>
        <v>#REF!</v>
      </c>
    </row>
  </sheetData>
  <mergeCells count="18">
    <mergeCell ref="I1:K1"/>
    <mergeCell ref="B3:K3"/>
    <mergeCell ref="D5:K5"/>
    <mergeCell ref="H8:H10"/>
    <mergeCell ref="I9:I10"/>
    <mergeCell ref="J9:K9"/>
    <mergeCell ref="I8:K8"/>
    <mergeCell ref="F7:G7"/>
    <mergeCell ref="D8:D10"/>
    <mergeCell ref="E8:E10"/>
    <mergeCell ref="B2:L2"/>
    <mergeCell ref="F8:F10"/>
    <mergeCell ref="G8:G10"/>
    <mergeCell ref="B5:B10"/>
    <mergeCell ref="C5:C10"/>
    <mergeCell ref="D6:E7"/>
    <mergeCell ref="H7:K7"/>
    <mergeCell ref="F6:K6"/>
  </mergeCells>
  <printOptions/>
  <pageMargins left="0.75" right="0.75" top="1" bottom="1" header="0.5" footer="0.5"/>
  <pageSetup firstPageNumber="107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2012-08-07T19:27:11Z</cp:lastPrinted>
  <dcterms:created xsi:type="dcterms:W3CDTF">1996-10-08T23:32:33Z</dcterms:created>
  <dcterms:modified xsi:type="dcterms:W3CDTF">2012-08-07T22:42:44Z</dcterms:modified>
  <cp:category/>
  <cp:version/>
  <cp:contentType/>
  <cp:contentStatus/>
</cp:coreProperties>
</file>