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0736" windowHeight="11220" activeTab="2"/>
  </bookViews>
  <sheets>
    <sheet name="СОСПК" sheetId="1" r:id="rId1"/>
    <sheet name="Лисичанск" sheetId="2" r:id="rId2"/>
    <sheet name="Рубежное" sheetId="3" r:id="rId3"/>
    <sheet name="Кременное " sheetId="4" r:id="rId4"/>
    <sheet name="Старобельск" sheetId="5" r:id="rId5"/>
    <sheet name="Н-Айдар" sheetId="6" r:id="rId6"/>
  </sheets>
  <definedNames>
    <definedName name="_xlnm.Print_Titles" localSheetId="3">'Кременное '!$6:$6</definedName>
    <definedName name="_xlnm.Print_Titles" localSheetId="1">'Лисичанск'!$6:$6</definedName>
    <definedName name="_xlnm.Print_Titles" localSheetId="5">'Н-Айдар'!$6:$6</definedName>
    <definedName name="_xlnm.Print_Titles" localSheetId="2">'Рубежное'!$6:$6</definedName>
    <definedName name="_xlnm.Print_Titles" localSheetId="0">'СОСПК'!$6:$6</definedName>
    <definedName name="_xlnm.Print_Titles" localSheetId="4">'Старобельск'!$6:$6</definedName>
  </definedNames>
  <calcPr fullCalcOnLoad="1"/>
</workbook>
</file>

<file path=xl/sharedStrings.xml><?xml version="1.0" encoding="utf-8"?>
<sst xmlns="http://schemas.openxmlformats.org/spreadsheetml/2006/main" count="139" uniqueCount="53">
  <si>
    <t>КПКВ</t>
  </si>
  <si>
    <t>Дата</t>
  </si>
  <si>
    <t>Сума</t>
  </si>
  <si>
    <t>Кількість</t>
  </si>
  <si>
    <t>Торговельна назва</t>
  </si>
  <si>
    <t>Контейнер для крові TERUMO з розчином антикоагулянту ЦФД (СРD) та розчином консерванту С.А.Г.М. (S.A.G.M) потрійний - 450/450/450. Каталожний номер – PB-3AG456MOY</t>
  </si>
  <si>
    <t>Потрійні контейнери одноразового застосування для заготівлі крові та для зберігання клітин крові з з’єднувальними трубками, що мають ідентифікаційні номери; стерильною голкою одноразового застосування; магістраллю з затискачами для взяття зразків крові обладнану пристроєм портом для використання вакуумних пробірок та преддонаційним контейнером; з захистом уколу голкою (ЗУГ), та консервантом ЦФД і САГМ 450/400/400. (Кат.номер – RT450/400/400 CSm)</t>
  </si>
  <si>
    <t>Головний лікар СОСПК</t>
  </si>
  <si>
    <t>_______________</t>
  </si>
  <si>
    <t>Бахмет-Приваленкова О.Д.</t>
  </si>
  <si>
    <t>виконавець</t>
  </si>
  <si>
    <t>Сергієнко Є.О.</t>
  </si>
  <si>
    <t>Комплект Trima Accel з LRS камерою для колекції тромбоцитів, плазми і еритроцитів</t>
  </si>
  <si>
    <t>6C37-01 ARCHITECT Anti-HCV Calibrator ARCHITECT Anti-HCV калібратор</t>
  </si>
  <si>
    <t>6C37-10 ARCHITECT Anti-HCV Controls ARCHITECT Anti-HCV контролі</t>
  </si>
  <si>
    <t>2G22-01 ARCHITECT HBsAg Qualitative II Calibrators ARCHITECT HBsAg Qualitative II калібратори</t>
  </si>
  <si>
    <t>2G22-10 ARCHITECT HBsAg Qualitative II Сontrols ARCHITECT HBsAg Qualitative II контролі</t>
  </si>
  <si>
    <t>4J27-03 ARCHITECT HIV Ag/Ab Combo Calibrators ARCHITECT HIV Ag/Ab Combo калібратори</t>
  </si>
  <si>
    <t>4J27-12 ARCHITECT HIV Ag/Ab Combo Controls ARCHITECT HIV Ag/Ab Combo контролі</t>
  </si>
  <si>
    <t>8D06-03 ARCHITECT Syphilis TP Calibrator ARCHITECT Syphilis TP калібратор</t>
  </si>
  <si>
    <t>8D06-12 ARCHITECT Syphilis TP Controls ARCHITECT Syphilis TP контролі</t>
  </si>
  <si>
    <t>6E23-65 ARCHITECT Pre-Trigger Solution ARCHITECT Претригерний розчин</t>
  </si>
  <si>
    <t>6C55-60 ARCHITECT Trigger Solution ARCHITECT Тригерний розчин</t>
  </si>
  <si>
    <t>1L56-40 ARCHITECT Probe Conditioning Solution ARCHITECT реагент для догляду за зондом</t>
  </si>
  <si>
    <t>6C37-27 ARCHITECT Anti-HCV Reagent Kit ARCHITECT Anti-HCV набір реагентів / набір, 100 тестів</t>
  </si>
  <si>
    <t>2G22-25 ARCHITECT HBsAg Qualitative II Reagent Kit ARCHITECT HBsAg Qualitative II набір реагентів / набір, 100 тестів</t>
  </si>
  <si>
    <t>4J27-27 ARCHITECT HIV Ag/Ab Combo Reagent Kit ARCHITECT HIV Ag/Ab Combo набір реагентів / набір, 100 тестів</t>
  </si>
  <si>
    <t>8D06-28 ARCHITECT Syphilis TP Reagent Kit ARCHITECT Syphilis TP набір реагентів / набір, 100 тестів</t>
  </si>
  <si>
    <t>7C15-02 ARCHITECT Reaction Vessels ARCHITECT реакційні ємності / паковання, 4000 шт.</t>
  </si>
  <si>
    <t>7C14-01 ARCHITECT Sample Cups ARCHITECT чашки для зразків / паковання, 1000 шт.</t>
  </si>
  <si>
    <t>4D18-03 ARCHITECT Septum ARCHITECT мембрани / паковання, 200 шт.</t>
  </si>
  <si>
    <t>4D19-01 ARCHITECT Replacement Caps ARCHITECT змінні кришки / паковання, 100 шт.</t>
  </si>
  <si>
    <t>6C5458 ARCHITECT Concentrated Wash Buffer ARCHITECT концентрований промивний буфер</t>
  </si>
  <si>
    <t>Одноразовий комплект витратних матеріалів для автоматичного плазмаферезу у складі:</t>
  </si>
  <si>
    <t>КТ-014/5 "АНТИ-ЛЮІС-МБА", комплект №3 Імуноферментна тест-система для виявлення сумарних антитіл до Treponema pallidum</t>
  </si>
  <si>
    <t>02.12 HBsAg-скрин-БЕСТ Тест-система імуноферментна для виявлення поверхневого антигену вірусу гепатиту В (Комплект 1,2,3) Комплект 2 (192 дослідження включаючи контролі)</t>
  </si>
  <si>
    <t>Тест-система імуноферментна для виявлення антитіл до вірусу гепатиту С DIA-HCV. Кат.номер: Т1-0305 (Форма випуску - Тест-система. Комплектація Т5-15-п’ять стрипових планшетів. Кількість постановок ІФА-15: 1 постановка-32 лунки. Кількість аналізів - 480 (включаючи контролі))</t>
  </si>
  <si>
    <t>152-к
340</t>
  </si>
  <si>
    <t>Контейнер для крові з розчином антикоагулянту ЦФД та розчином консерванту САГМ з фільтром зчетверений, 450мл</t>
  </si>
  <si>
    <t>Контейнер з розчином антикоагулянту для автоматичного аферезу АЦД-А</t>
  </si>
  <si>
    <t>Номер</t>
  </si>
  <si>
    <t>Наказ МОЗ</t>
  </si>
  <si>
    <t>Залишок на кінець</t>
  </si>
  <si>
    <t>02.06.15
15.06.15</t>
  </si>
  <si>
    <t>по СЄВЕРОДОНЕЦЬКІЙ ОБЛАСНІЙ СТАНЦІЇ ПЕРЕЛИВАННЯ  КРОВІ</t>
  </si>
  <si>
    <t>Головний бухгалтер</t>
  </si>
  <si>
    <t>тел. (095) 863 57 88</t>
  </si>
  <si>
    <t>по КУ "Старобільське РТМО"</t>
  </si>
  <si>
    <t>по УОЗ Рубіжанської міськради</t>
  </si>
  <si>
    <t>по КУ "Кремінське РТМО"</t>
  </si>
  <si>
    <t>по КУ "Териториальне медичне об`єднання м.Лисичанськ"</t>
  </si>
  <si>
    <t>по Н-Айдар</t>
  </si>
  <si>
    <t>Інформація щодо наявних залишкілікарських засобів та медичних виробів, отриманих шляхом централізованого постачання за рахунок коштів Державного бюджету України 2015 року станом на 13.12.2016  року за державною програмою КПКВК 2301400 "Забезпечення медичних заходів окремих державних програм та комплексних заходів програмного характеру"</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</si>
</sst>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s>
  <fonts count="33">
    <font>
      <sz val="11"/>
      <color indexed="8"/>
      <name val="Calibri"/>
      <family val="2"/>
    </font>
    <font>
      <b/>
      <sz val="12"/>
      <color indexed="8"/>
      <name val="Times New Roman"/>
      <family val="1"/>
    </font>
    <font>
      <b/>
      <sz val="10"/>
      <color indexed="8"/>
      <name val="Times New Roman"/>
      <family val="1"/>
    </font>
    <font>
      <b/>
      <sz val="11"/>
      <name val="Times New Roman"/>
      <family val="1"/>
    </font>
    <font>
      <b/>
      <sz val="8"/>
      <color indexed="8"/>
      <name val="Times New Roman"/>
      <family val="1"/>
    </font>
    <font>
      <b/>
      <sz val="8"/>
      <name val="Times New Roman"/>
      <family val="1"/>
    </font>
    <font>
      <b/>
      <sz val="11"/>
      <color indexed="8"/>
      <name val="Times New Roman"/>
      <family val="1"/>
    </font>
    <font>
      <b/>
      <sz val="11"/>
      <color indexed="8"/>
      <name val="Calibri"/>
      <family val="2"/>
    </font>
    <font>
      <b/>
      <u val="single"/>
      <sz val="12"/>
      <name val="Arial Cyr"/>
      <family val="0"/>
    </font>
    <font>
      <sz val="10"/>
      <color indexed="8"/>
      <name val="Times New Roman"/>
      <family val="1"/>
    </font>
    <font>
      <sz val="10"/>
      <color indexed="8"/>
      <name val="Times New Roman CYR"/>
      <family val="0"/>
    </font>
    <font>
      <sz val="8"/>
      <name val="Calibri"/>
      <family val="2"/>
    </font>
    <font>
      <b/>
      <sz val="8"/>
      <color indexed="8"/>
      <name val="Calibri"/>
      <family val="2"/>
    </font>
    <font>
      <sz val="11"/>
      <color indexed="8"/>
      <name val="Times New Roman"/>
      <family val="1"/>
    </font>
    <font>
      <sz val="8"/>
      <color indexed="8"/>
      <name val="Times New Roman"/>
      <family val="1"/>
    </font>
    <font>
      <b/>
      <sz val="10"/>
      <name val="Arial Cyr"/>
      <family val="0"/>
    </font>
    <font>
      <b/>
      <sz val="12"/>
      <name val="Arial Cyr"/>
      <family val="0"/>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border>
    <border>
      <left style="thin"/>
      <right/>
      <top style="thin"/>
      <bottom/>
    </border>
    <border>
      <left style="thin"/>
      <right style="thin"/>
      <top style="thin"/>
      <bottom/>
    </border>
    <border>
      <left style="thin"/>
      <right style="thin"/>
      <top/>
      <bottom style="thin"/>
    </border>
    <border>
      <left/>
      <right/>
      <top/>
      <bottom style="thin"/>
    </border>
    <border>
      <left/>
      <right/>
      <top style="thin"/>
      <bottom style="thin"/>
    </border>
    <border>
      <left/>
      <right style="thin"/>
      <top style="thin"/>
      <bottom style="thin"/>
    </border>
    <border>
      <left/>
      <right/>
      <top style="thin"/>
      <bottom/>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6" applyNumberFormat="0" applyFill="0" applyAlignment="0" applyProtection="0"/>
    <xf numFmtId="0" fontId="29" fillId="21" borderId="7" applyNumberFormat="0" applyAlignment="0" applyProtection="0"/>
    <xf numFmtId="0" fontId="18" fillId="0" borderId="0" applyNumberFormat="0" applyFill="0" applyBorder="0" applyAlignment="0" applyProtection="0"/>
    <xf numFmtId="0" fontId="24" fillId="22" borderId="0" applyNumberFormat="0" applyBorder="0" applyAlignment="0" applyProtection="0"/>
    <xf numFmtId="0" fontId="23"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54">
    <xf numFmtId="0" fontId="0" fillId="0" borderId="0" xfId="0" applyAlignment="1">
      <alignment/>
    </xf>
    <xf numFmtId="0" fontId="1" fillId="0" borderId="0" xfId="0" applyFont="1" applyAlignment="1">
      <alignment wrapText="1"/>
    </xf>
    <xf numFmtId="0" fontId="3" fillId="24" borderId="10" xfId="0" applyFont="1" applyFill="1" applyBorder="1" applyAlignment="1">
      <alignment horizontal="center" vertical="center" wrapText="1"/>
    </xf>
    <xf numFmtId="0" fontId="7" fillId="0" borderId="0" xfId="0" applyFont="1" applyAlignment="1">
      <alignment/>
    </xf>
    <xf numFmtId="0" fontId="4" fillId="0" borderId="11" xfId="0" applyFont="1" applyBorder="1" applyAlignment="1">
      <alignment horizontal="center" vertical="center" wrapText="1"/>
    </xf>
    <xf numFmtId="0" fontId="5" fillId="24" borderId="12"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9" fillId="0" borderId="10" xfId="0" applyFont="1" applyBorder="1" applyAlignment="1">
      <alignment horizontal="center" vertical="top" wrapText="1"/>
    </xf>
    <xf numFmtId="0" fontId="10" fillId="0" borderId="10" xfId="0" applyFont="1" applyBorder="1" applyAlignment="1">
      <alignment horizontal="justify" vertical="top" wrapText="1"/>
    </xf>
    <xf numFmtId="0" fontId="9" fillId="0" borderId="10" xfId="0" applyFont="1" applyBorder="1" applyAlignment="1">
      <alignment horizontal="center" vertical="top"/>
    </xf>
    <xf numFmtId="0" fontId="13" fillId="0" borderId="0" xfId="0" applyFont="1" applyBorder="1" applyAlignment="1">
      <alignment/>
    </xf>
    <xf numFmtId="0" fontId="14" fillId="0" borderId="0" xfId="0" applyFont="1" applyFill="1" applyBorder="1" applyAlignment="1">
      <alignment/>
    </xf>
    <xf numFmtId="2" fontId="0" fillId="0" borderId="0" xfId="0" applyNumberFormat="1" applyAlignment="1">
      <alignment/>
    </xf>
    <xf numFmtId="0" fontId="9" fillId="0" borderId="10" xfId="0" applyFont="1" applyFill="1" applyBorder="1" applyAlignment="1">
      <alignment horizontal="right" vertical="top" wrapText="1"/>
    </xf>
    <xf numFmtId="0" fontId="9" fillId="0" borderId="14" xfId="0" applyFont="1" applyBorder="1" applyAlignment="1">
      <alignment horizontal="center" vertical="top"/>
    </xf>
    <xf numFmtId="4" fontId="9" fillId="0" borderId="10" xfId="0" applyNumberFormat="1" applyFont="1" applyBorder="1" applyAlignment="1">
      <alignment horizontal="right" vertical="top" wrapText="1"/>
    </xf>
    <xf numFmtId="4" fontId="9" fillId="0" borderId="10" xfId="0" applyNumberFormat="1" applyFont="1" applyFill="1" applyBorder="1" applyAlignment="1">
      <alignment horizontal="right" vertical="top" wrapText="1"/>
    </xf>
    <xf numFmtId="4" fontId="2" fillId="0" borderId="10" xfId="0" applyNumberFormat="1" applyFont="1" applyBorder="1" applyAlignment="1">
      <alignment horizontal="right" vertical="top"/>
    </xf>
    <xf numFmtId="0" fontId="9" fillId="0" borderId="13" xfId="0" applyFont="1" applyBorder="1" applyAlignment="1">
      <alignment horizontal="center" vertical="top" wrapText="1"/>
    </xf>
    <xf numFmtId="0" fontId="9" fillId="0" borderId="14" xfId="0" applyFont="1" applyFill="1" applyBorder="1" applyAlignment="1">
      <alignment horizontal="center" vertical="top"/>
    </xf>
    <xf numFmtId="0" fontId="10" fillId="0" borderId="10" xfId="0" applyNumberFormat="1" applyFont="1" applyBorder="1" applyAlignment="1">
      <alignment horizontal="justify" vertical="top" wrapText="1"/>
    </xf>
    <xf numFmtId="14" fontId="9" fillId="0" borderId="14" xfId="0" applyNumberFormat="1" applyFont="1" applyFill="1" applyBorder="1" applyAlignment="1">
      <alignment horizontal="center" vertical="top" wrapText="1"/>
    </xf>
    <xf numFmtId="0" fontId="13" fillId="0" borderId="0" xfId="0" applyFont="1" applyBorder="1" applyAlignment="1">
      <alignment horizontal="center"/>
    </xf>
    <xf numFmtId="0" fontId="3" fillId="24" borderId="14" xfId="0" applyFont="1" applyFill="1" applyBorder="1" applyAlignment="1">
      <alignment horizontal="center" vertical="center" wrapText="1"/>
    </xf>
    <xf numFmtId="0" fontId="12" fillId="0" borderId="15" xfId="0" applyFont="1" applyBorder="1" applyAlignment="1">
      <alignment horizontal="center" vertical="center"/>
    </xf>
    <xf numFmtId="0" fontId="1" fillId="0" borderId="13" xfId="0" applyFont="1" applyBorder="1" applyAlignment="1">
      <alignment horizontal="center" vertical="center" wrapText="1"/>
    </xf>
    <xf numFmtId="0" fontId="3" fillId="24" borderId="13" xfId="0" applyFont="1" applyFill="1" applyBorder="1" applyAlignment="1">
      <alignment horizontal="center" vertical="center" wrapText="1"/>
    </xf>
    <xf numFmtId="0" fontId="1" fillId="0" borderId="14" xfId="0" applyFont="1" applyBorder="1" applyAlignment="1">
      <alignment horizontal="center" vertic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1" fillId="0" borderId="18" xfId="0" applyFont="1" applyBorder="1" applyAlignment="1">
      <alignment horizontal="left" wrapText="1"/>
    </xf>
    <xf numFmtId="0" fontId="1" fillId="0" borderId="18" xfId="0" applyFont="1" applyBorder="1" applyAlignment="1">
      <alignment horizontal="center" wrapText="1"/>
    </xf>
    <xf numFmtId="0" fontId="15" fillId="0" borderId="10" xfId="0" applyFont="1" applyBorder="1" applyAlignment="1">
      <alignment horizontal="center"/>
    </xf>
    <xf numFmtId="164" fontId="9" fillId="0" borderId="10" xfId="0" applyNumberFormat="1" applyFont="1" applyBorder="1" applyAlignment="1">
      <alignment horizontal="center" vertical="top"/>
    </xf>
    <xf numFmtId="164" fontId="9" fillId="0" borderId="14" xfId="0" applyNumberFormat="1" applyFont="1" applyBorder="1" applyAlignment="1">
      <alignment horizontal="center" vertical="top"/>
    </xf>
    <xf numFmtId="164" fontId="9" fillId="0" borderId="14" xfId="0" applyNumberFormat="1" applyFont="1" applyFill="1" applyBorder="1" applyAlignment="1">
      <alignment horizontal="center" vertical="top"/>
    </xf>
    <xf numFmtId="164" fontId="9" fillId="0" borderId="14" xfId="0" applyNumberFormat="1" applyFont="1" applyFill="1" applyBorder="1" applyAlignment="1">
      <alignment horizontal="center" vertical="top" wrapText="1"/>
    </xf>
    <xf numFmtId="0" fontId="16" fillId="0" borderId="0" xfId="0" applyFont="1" applyAlignment="1">
      <alignment wrapText="1"/>
    </xf>
    <xf numFmtId="0" fontId="9" fillId="0" borderId="10" xfId="0" applyFont="1" applyFill="1" applyBorder="1" applyAlignment="1">
      <alignment horizontal="center" vertical="top" wrapText="1"/>
    </xf>
    <xf numFmtId="0" fontId="10" fillId="0" borderId="10" xfId="0" applyFont="1" applyFill="1" applyBorder="1" applyAlignment="1">
      <alignment horizontal="justify" vertical="top" wrapText="1"/>
    </xf>
    <xf numFmtId="0" fontId="0" fillId="0" borderId="0" xfId="0" applyFill="1" applyAlignment="1">
      <alignment/>
    </xf>
    <xf numFmtId="0" fontId="10" fillId="0" borderId="10" xfId="0" applyNumberFormat="1" applyFont="1" applyFill="1" applyBorder="1" applyAlignment="1">
      <alignment horizontal="justify" vertical="top" wrapText="1"/>
    </xf>
    <xf numFmtId="14" fontId="0" fillId="0" borderId="0" xfId="0" applyNumberFormat="1" applyAlignment="1">
      <alignment/>
    </xf>
    <xf numFmtId="17" fontId="0" fillId="0" borderId="0" xfId="0" applyNumberFormat="1" applyFill="1" applyAlignment="1">
      <alignment/>
    </xf>
    <xf numFmtId="0" fontId="5" fillId="24" borderId="10" xfId="0" applyFont="1" applyFill="1" applyBorder="1" applyAlignment="1">
      <alignment horizontal="center" vertical="center" wrapText="1"/>
    </xf>
    <xf numFmtId="0" fontId="9" fillId="17" borderId="10" xfId="0" applyFont="1" applyFill="1" applyBorder="1" applyAlignment="1">
      <alignment horizontal="right" vertical="top" wrapText="1"/>
    </xf>
    <xf numFmtId="0" fontId="17" fillId="0" borderId="10" xfId="0" applyFont="1" applyFill="1" applyBorder="1" applyAlignment="1">
      <alignment horizontal="right" vertical="top" wrapText="1"/>
    </xf>
    <xf numFmtId="0" fontId="9" fillId="25" borderId="10" xfId="0" applyFont="1" applyFill="1" applyBorder="1" applyAlignment="1">
      <alignment horizontal="right" vertical="top" wrapText="1"/>
    </xf>
    <xf numFmtId="0" fontId="16" fillId="0" borderId="15" xfId="0" applyFont="1" applyBorder="1" applyAlignment="1">
      <alignment horizontal="center" vertical="center" wrapText="1"/>
    </xf>
    <xf numFmtId="0" fontId="8" fillId="0" borderId="18" xfId="0" applyFont="1" applyBorder="1" applyAlignment="1">
      <alignment horizontal="center" vertical="center"/>
    </xf>
    <xf numFmtId="0" fontId="15" fillId="0" borderId="19"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9" xfId="0" applyFont="1" applyBorder="1" applyAlignment="1">
      <alignment horizontal="center" vertical="center"/>
    </xf>
    <xf numFmtId="0" fontId="15" fillId="0" borderId="17"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T42"/>
  <sheetViews>
    <sheetView view="pageBreakPreview" zoomScaleSheetLayoutView="100" zoomScalePageLayoutView="0" workbookViewId="0" topLeftCell="A23">
      <selection activeCell="E30" sqref="E30"/>
    </sheetView>
  </sheetViews>
  <sheetFormatPr defaultColWidth="9.140625" defaultRowHeight="15"/>
  <cols>
    <col min="1" max="1" width="8.140625" style="0" customWidth="1"/>
    <col min="2" max="2" width="53.57421875" style="0" customWidth="1"/>
    <col min="3" max="3" width="6.28125" style="0" customWidth="1"/>
    <col min="4" max="4" width="8.28125" style="0" customWidth="1"/>
    <col min="5" max="5" width="10.28125" style="0" customWidth="1"/>
    <col min="6" max="6" width="11.28125" style="0" customWidth="1"/>
    <col min="7" max="7" width="5.421875" style="0" customWidth="1"/>
    <col min="10" max="10" width="10.140625" style="0" bestFit="1" customWidth="1"/>
  </cols>
  <sheetData>
    <row r="1" spans="1:20" ht="80.25" customHeight="1">
      <c r="A1" s="48" t="s">
        <v>52</v>
      </c>
      <c r="B1" s="48"/>
      <c r="C1" s="48"/>
      <c r="D1" s="48"/>
      <c r="E1" s="48"/>
      <c r="F1" s="48"/>
      <c r="G1" s="37"/>
      <c r="H1" s="37"/>
      <c r="I1" s="37"/>
      <c r="J1" s="37"/>
      <c r="K1" s="37"/>
      <c r="L1" s="37"/>
      <c r="M1" s="37"/>
      <c r="N1" s="37"/>
      <c r="O1" s="37"/>
      <c r="P1" s="37"/>
      <c r="Q1" s="37"/>
      <c r="R1" s="37"/>
      <c r="S1" s="37"/>
      <c r="T1" s="37"/>
    </row>
    <row r="2" spans="1:6" ht="15">
      <c r="A2" s="49" t="s">
        <v>44</v>
      </c>
      <c r="B2" s="49"/>
      <c r="C2" s="49"/>
      <c r="D2" s="49"/>
      <c r="E2" s="49"/>
      <c r="F2" s="49"/>
    </row>
    <row r="3" spans="1:6" ht="14.25">
      <c r="A3" s="24"/>
      <c r="B3" s="24"/>
      <c r="C3" s="24"/>
      <c r="D3" s="24"/>
      <c r="E3" s="24"/>
      <c r="F3" s="3"/>
    </row>
    <row r="4" spans="1:6" ht="30" customHeight="1">
      <c r="A4" s="25" t="s">
        <v>0</v>
      </c>
      <c r="B4" s="26" t="s">
        <v>4</v>
      </c>
      <c r="C4" s="52" t="s">
        <v>41</v>
      </c>
      <c r="D4" s="53"/>
      <c r="E4" s="50" t="s">
        <v>42</v>
      </c>
      <c r="F4" s="51"/>
    </row>
    <row r="5" spans="1:6" ht="18.75" customHeight="1">
      <c r="A5" s="27"/>
      <c r="B5" s="23"/>
      <c r="C5" s="32" t="s">
        <v>40</v>
      </c>
      <c r="D5" s="32" t="s">
        <v>1</v>
      </c>
      <c r="E5" s="2" t="s">
        <v>3</v>
      </c>
      <c r="F5" s="2" t="s">
        <v>2</v>
      </c>
    </row>
    <row r="6" spans="1:6" ht="14.25">
      <c r="A6" s="4">
        <v>1</v>
      </c>
      <c r="B6" s="5">
        <v>2</v>
      </c>
      <c r="C6" s="6">
        <v>3</v>
      </c>
      <c r="D6" s="6">
        <v>4</v>
      </c>
      <c r="E6" s="6">
        <v>5</v>
      </c>
      <c r="F6" s="6">
        <v>6</v>
      </c>
    </row>
    <row r="7" spans="1:6" ht="42.75" customHeight="1">
      <c r="A7" s="7">
        <v>2301400</v>
      </c>
      <c r="B7" s="8" t="s">
        <v>5</v>
      </c>
      <c r="C7" s="9">
        <v>819</v>
      </c>
      <c r="D7" s="33">
        <v>41949</v>
      </c>
      <c r="E7" s="46">
        <v>0</v>
      </c>
      <c r="F7" s="16">
        <f>E7*79.906542</f>
        <v>0</v>
      </c>
    </row>
    <row r="8" spans="1:6" ht="103.5" customHeight="1">
      <c r="A8" s="7">
        <v>2301400</v>
      </c>
      <c r="B8" s="8" t="s">
        <v>6</v>
      </c>
      <c r="C8" s="9">
        <v>819</v>
      </c>
      <c r="D8" s="33">
        <v>41949</v>
      </c>
      <c r="E8" s="13">
        <v>0</v>
      </c>
      <c r="F8" s="16">
        <f>E8*79.906542</f>
        <v>0</v>
      </c>
    </row>
    <row r="9" spans="1:6" ht="27.75" customHeight="1">
      <c r="A9" s="7">
        <v>2301400</v>
      </c>
      <c r="B9" s="8" t="s">
        <v>12</v>
      </c>
      <c r="C9" s="14">
        <v>796</v>
      </c>
      <c r="D9" s="34">
        <v>42335</v>
      </c>
      <c r="E9" s="47">
        <f>506-4-2-452</f>
        <v>48</v>
      </c>
      <c r="F9" s="15">
        <f>E9*4680</f>
        <v>224640</v>
      </c>
    </row>
    <row r="10" spans="1:6" ht="27.75" customHeight="1">
      <c r="A10" s="7">
        <v>2301400</v>
      </c>
      <c r="B10" s="8" t="s">
        <v>24</v>
      </c>
      <c r="C10" s="19">
        <v>923</v>
      </c>
      <c r="D10" s="35">
        <v>42369</v>
      </c>
      <c r="E10" s="13">
        <v>0</v>
      </c>
      <c r="F10" s="15">
        <f>10159.2*E10</f>
        <v>0</v>
      </c>
    </row>
    <row r="11" spans="1:6" ht="27.75" customHeight="1">
      <c r="A11" s="7">
        <v>2301400</v>
      </c>
      <c r="B11" s="8" t="s">
        <v>13</v>
      </c>
      <c r="C11" s="19">
        <v>923</v>
      </c>
      <c r="D11" s="35">
        <v>42369</v>
      </c>
      <c r="E11" s="13">
        <v>0</v>
      </c>
      <c r="F11" s="15">
        <f>3394.8*E11</f>
        <v>0</v>
      </c>
    </row>
    <row r="12" spans="1:6" ht="27.75" customHeight="1">
      <c r="A12" s="7">
        <v>2301400</v>
      </c>
      <c r="B12" s="8" t="s">
        <v>14</v>
      </c>
      <c r="C12" s="19">
        <v>923</v>
      </c>
      <c r="D12" s="35">
        <v>42369</v>
      </c>
      <c r="E12" s="13">
        <v>0</v>
      </c>
      <c r="F12" s="15">
        <f>2148*E12</f>
        <v>0</v>
      </c>
    </row>
    <row r="13" spans="1:6" ht="27.75" customHeight="1">
      <c r="A13" s="7">
        <v>2301400</v>
      </c>
      <c r="B13" s="8" t="s">
        <v>25</v>
      </c>
      <c r="C13" s="19">
        <v>923</v>
      </c>
      <c r="D13" s="35">
        <v>42369</v>
      </c>
      <c r="E13" s="13">
        <v>0</v>
      </c>
      <c r="F13" s="15">
        <f>1696.8*E13</f>
        <v>0</v>
      </c>
    </row>
    <row r="14" spans="1:6" ht="27.75" customHeight="1">
      <c r="A14" s="7">
        <v>2301400</v>
      </c>
      <c r="B14" s="8" t="s">
        <v>15</v>
      </c>
      <c r="C14" s="19">
        <v>923</v>
      </c>
      <c r="D14" s="35">
        <v>42369</v>
      </c>
      <c r="E14" s="13">
        <v>0</v>
      </c>
      <c r="F14" s="15">
        <f>3394.8*E14</f>
        <v>0</v>
      </c>
    </row>
    <row r="15" spans="1:6" ht="27.75" customHeight="1">
      <c r="A15" s="7">
        <v>2301400</v>
      </c>
      <c r="B15" s="8" t="s">
        <v>16</v>
      </c>
      <c r="C15" s="19">
        <v>923</v>
      </c>
      <c r="D15" s="35">
        <v>42369</v>
      </c>
      <c r="E15" s="13">
        <v>0</v>
      </c>
      <c r="F15" s="15">
        <f>1696.8*E15</f>
        <v>0</v>
      </c>
    </row>
    <row r="16" spans="1:6" ht="27.75" customHeight="1">
      <c r="A16" s="7">
        <v>2301400</v>
      </c>
      <c r="B16" s="8" t="s">
        <v>26</v>
      </c>
      <c r="C16" s="19">
        <v>923</v>
      </c>
      <c r="D16" s="35">
        <v>42369</v>
      </c>
      <c r="E16" s="13">
        <v>0</v>
      </c>
      <c r="F16" s="15">
        <f>3156*E16</f>
        <v>0</v>
      </c>
    </row>
    <row r="17" spans="1:6" ht="27.75" customHeight="1">
      <c r="A17" s="7">
        <v>2301400</v>
      </c>
      <c r="B17" s="8" t="s">
        <v>17</v>
      </c>
      <c r="C17" s="19">
        <v>923</v>
      </c>
      <c r="D17" s="35">
        <v>42369</v>
      </c>
      <c r="E17" s="13">
        <v>0</v>
      </c>
      <c r="F17" s="15">
        <f>3394.8*E17</f>
        <v>0</v>
      </c>
    </row>
    <row r="18" spans="1:6" ht="27.75" customHeight="1">
      <c r="A18" s="7">
        <v>2301400</v>
      </c>
      <c r="B18" s="8" t="s">
        <v>18</v>
      </c>
      <c r="C18" s="19">
        <v>923</v>
      </c>
      <c r="D18" s="35">
        <v>42369</v>
      </c>
      <c r="E18" s="13">
        <v>0</v>
      </c>
      <c r="F18" s="15">
        <f>3394.8*E18</f>
        <v>0</v>
      </c>
    </row>
    <row r="19" spans="1:6" ht="27.75" customHeight="1">
      <c r="A19" s="7">
        <v>2301400</v>
      </c>
      <c r="B19" s="8" t="s">
        <v>27</v>
      </c>
      <c r="C19" s="19">
        <v>923</v>
      </c>
      <c r="D19" s="35">
        <v>42369</v>
      </c>
      <c r="E19" s="13">
        <f>17-7-8-2</f>
        <v>0</v>
      </c>
      <c r="F19" s="15">
        <f>4748.4*E19</f>
        <v>0</v>
      </c>
    </row>
    <row r="20" spans="1:6" ht="27.75" customHeight="1">
      <c r="A20" s="7">
        <v>2301400</v>
      </c>
      <c r="B20" s="8" t="s">
        <v>19</v>
      </c>
      <c r="C20" s="19">
        <v>923</v>
      </c>
      <c r="D20" s="35">
        <v>42369</v>
      </c>
      <c r="E20" s="13">
        <f>1-1</f>
        <v>0</v>
      </c>
      <c r="F20" s="15">
        <f>3394.8*E20</f>
        <v>0</v>
      </c>
    </row>
    <row r="21" spans="1:6" ht="27.75" customHeight="1">
      <c r="A21" s="7">
        <v>2301400</v>
      </c>
      <c r="B21" s="8" t="s">
        <v>20</v>
      </c>
      <c r="C21" s="19">
        <v>923</v>
      </c>
      <c r="D21" s="35">
        <v>42369</v>
      </c>
      <c r="E21" s="13">
        <f>1-1</f>
        <v>0</v>
      </c>
      <c r="F21" s="15">
        <f>2148*E21</f>
        <v>0</v>
      </c>
    </row>
    <row r="22" spans="1:6" ht="27.75" customHeight="1">
      <c r="A22" s="7">
        <v>2301400</v>
      </c>
      <c r="B22" s="8" t="s">
        <v>21</v>
      </c>
      <c r="C22" s="19">
        <v>923</v>
      </c>
      <c r="D22" s="35">
        <v>42369</v>
      </c>
      <c r="E22" s="13">
        <f>0.25-0.25</f>
        <v>0</v>
      </c>
      <c r="F22" s="15">
        <f>3501.6*E22</f>
        <v>0</v>
      </c>
    </row>
    <row r="23" spans="1:6" ht="27.75" customHeight="1">
      <c r="A23" s="7">
        <v>2301400</v>
      </c>
      <c r="B23" s="8" t="s">
        <v>28</v>
      </c>
      <c r="C23" s="19">
        <v>923</v>
      </c>
      <c r="D23" s="35">
        <v>42369</v>
      </c>
      <c r="E23" s="13">
        <v>2</v>
      </c>
      <c r="F23" s="15">
        <f>4608*E23</f>
        <v>9216</v>
      </c>
    </row>
    <row r="24" spans="1:6" ht="27.75" customHeight="1">
      <c r="A24" s="7">
        <v>2301400</v>
      </c>
      <c r="B24" s="8" t="s">
        <v>29</v>
      </c>
      <c r="C24" s="19">
        <v>923</v>
      </c>
      <c r="D24" s="35">
        <v>42369</v>
      </c>
      <c r="E24" s="13">
        <v>4</v>
      </c>
      <c r="F24" s="15">
        <f>1536*E24</f>
        <v>6144</v>
      </c>
    </row>
    <row r="25" spans="1:6" ht="27.75" customHeight="1">
      <c r="A25" s="7">
        <v>2301400</v>
      </c>
      <c r="B25" s="8" t="s">
        <v>30</v>
      </c>
      <c r="C25" s="19">
        <v>923</v>
      </c>
      <c r="D25" s="35">
        <v>42369</v>
      </c>
      <c r="E25" s="13">
        <v>3</v>
      </c>
      <c r="F25" s="15">
        <f>1431.6*E25</f>
        <v>4294.799999999999</v>
      </c>
    </row>
    <row r="26" spans="1:10" ht="27.75" customHeight="1">
      <c r="A26" s="7">
        <v>2301400</v>
      </c>
      <c r="B26" s="8" t="s">
        <v>31</v>
      </c>
      <c r="C26" s="19">
        <v>923</v>
      </c>
      <c r="D26" s="35">
        <v>42369</v>
      </c>
      <c r="E26" s="13">
        <v>0.3</v>
      </c>
      <c r="F26" s="15">
        <f>553.2*E26</f>
        <v>165.96</v>
      </c>
      <c r="J26" s="42"/>
    </row>
    <row r="27" spans="1:6" ht="27.75" customHeight="1">
      <c r="A27" s="7">
        <v>2301400</v>
      </c>
      <c r="B27" s="8" t="s">
        <v>23</v>
      </c>
      <c r="C27" s="19">
        <v>923</v>
      </c>
      <c r="D27" s="35">
        <v>42369</v>
      </c>
      <c r="E27" s="13">
        <v>0</v>
      </c>
      <c r="F27" s="15">
        <f>4748.4*E27</f>
        <v>0</v>
      </c>
    </row>
    <row r="28" spans="1:6" ht="27.75" customHeight="1">
      <c r="A28" s="7">
        <v>2301400</v>
      </c>
      <c r="B28" s="8" t="s">
        <v>32</v>
      </c>
      <c r="C28" s="19">
        <v>924</v>
      </c>
      <c r="D28" s="35">
        <v>42369</v>
      </c>
      <c r="E28" s="13">
        <v>0</v>
      </c>
      <c r="F28" s="15">
        <f>1490.4*E28</f>
        <v>0</v>
      </c>
    </row>
    <row r="29" spans="1:6" ht="27.75" customHeight="1">
      <c r="A29" s="7">
        <v>2301400</v>
      </c>
      <c r="B29" s="8" t="s">
        <v>22</v>
      </c>
      <c r="C29" s="19">
        <v>923</v>
      </c>
      <c r="D29" s="35">
        <v>42369</v>
      </c>
      <c r="E29" s="13">
        <v>0.5</v>
      </c>
      <c r="F29" s="15">
        <f>1287.21*E29</f>
        <v>643.605</v>
      </c>
    </row>
    <row r="30" spans="1:6" ht="29.25" customHeight="1">
      <c r="A30" s="18">
        <v>2301400</v>
      </c>
      <c r="B30" s="8" t="s">
        <v>33</v>
      </c>
      <c r="C30" s="9">
        <v>926</v>
      </c>
      <c r="D30" s="33">
        <v>42369</v>
      </c>
      <c r="E30" s="47">
        <f>334-40-40</f>
        <v>254</v>
      </c>
      <c r="F30" s="15">
        <f>E30*576.81</f>
        <v>146509.74</v>
      </c>
    </row>
    <row r="31" spans="1:10" s="40" customFormat="1" ht="41.25" customHeight="1">
      <c r="A31" s="38">
        <v>2301400</v>
      </c>
      <c r="B31" s="39" t="s">
        <v>34</v>
      </c>
      <c r="C31" s="19">
        <v>891</v>
      </c>
      <c r="D31" s="35">
        <v>42361</v>
      </c>
      <c r="E31" s="13">
        <v>16936</v>
      </c>
      <c r="F31" s="16">
        <f>E31*9.48</f>
        <v>160553.28</v>
      </c>
      <c r="J31" s="43"/>
    </row>
    <row r="32" spans="1:6" s="40" customFormat="1" ht="41.25" customHeight="1">
      <c r="A32" s="38">
        <v>2301400</v>
      </c>
      <c r="B32" s="39" t="s">
        <v>35</v>
      </c>
      <c r="C32" s="19">
        <v>891</v>
      </c>
      <c r="D32" s="35">
        <v>42361</v>
      </c>
      <c r="E32" s="13">
        <v>26328</v>
      </c>
      <c r="F32" s="16">
        <f>8.64*E32</f>
        <v>227473.92</v>
      </c>
    </row>
    <row r="33" spans="1:12" s="40" customFormat="1" ht="67.5" customHeight="1">
      <c r="A33" s="38">
        <v>2301400</v>
      </c>
      <c r="B33" s="41" t="s">
        <v>36</v>
      </c>
      <c r="C33" s="21" t="s">
        <v>37</v>
      </c>
      <c r="D33" s="36" t="s">
        <v>43</v>
      </c>
      <c r="E33" s="13">
        <v>15680</v>
      </c>
      <c r="F33" s="16">
        <f>E33*8.7</f>
        <v>136416</v>
      </c>
      <c r="L33" s="43"/>
    </row>
    <row r="34" spans="1:6" ht="29.25" customHeight="1">
      <c r="A34" s="7">
        <v>2301400</v>
      </c>
      <c r="B34" s="20" t="s">
        <v>38</v>
      </c>
      <c r="C34" s="19">
        <v>788</v>
      </c>
      <c r="D34" s="36">
        <v>42335</v>
      </c>
      <c r="E34" s="47">
        <f>2183-7</f>
        <v>2176</v>
      </c>
      <c r="F34" s="15">
        <f>E34*230.05</f>
        <v>500588.80000000005</v>
      </c>
    </row>
    <row r="35" spans="1:6" ht="27" customHeight="1">
      <c r="A35" s="7">
        <v>2301400</v>
      </c>
      <c r="B35" s="20" t="s">
        <v>39</v>
      </c>
      <c r="C35" s="19">
        <v>793</v>
      </c>
      <c r="D35" s="36">
        <v>42335</v>
      </c>
      <c r="E35" s="47">
        <f>168-4-2</f>
        <v>162</v>
      </c>
      <c r="F35" s="15">
        <f>E35*101.65</f>
        <v>16467.3</v>
      </c>
    </row>
    <row r="36" spans="1:6" ht="14.25">
      <c r="A36" s="28"/>
      <c r="B36" s="28"/>
      <c r="C36" s="28"/>
      <c r="D36" s="29"/>
      <c r="E36" s="17"/>
      <c r="F36" s="17">
        <f>SUM(F7:F30,F31:F35)</f>
        <v>1433113.405</v>
      </c>
    </row>
    <row r="37" spans="1:6" ht="6" customHeight="1">
      <c r="A37" s="30"/>
      <c r="B37" s="1"/>
      <c r="C37" s="1"/>
      <c r="D37" s="1"/>
      <c r="E37" s="31"/>
      <c r="F37" s="1"/>
    </row>
    <row r="38" spans="1:6" ht="24" customHeight="1">
      <c r="A38" s="10" t="s">
        <v>7</v>
      </c>
      <c r="C38" s="22" t="s">
        <v>8</v>
      </c>
      <c r="D38" s="22"/>
      <c r="E38" s="10" t="s">
        <v>9</v>
      </c>
      <c r="F38" s="12"/>
    </row>
    <row r="39" spans="1:5" ht="24" customHeight="1">
      <c r="A39" s="10" t="s">
        <v>45</v>
      </c>
      <c r="C39" s="22" t="s">
        <v>8</v>
      </c>
      <c r="D39" s="22"/>
      <c r="E39" s="10" t="s">
        <v>11</v>
      </c>
    </row>
    <row r="40" ht="7.5" customHeight="1">
      <c r="A40" s="10"/>
    </row>
    <row r="41" ht="11.25" customHeight="1">
      <c r="A41" s="11" t="s">
        <v>10</v>
      </c>
    </row>
    <row r="42" ht="12" customHeight="1">
      <c r="A42" s="11" t="s">
        <v>46</v>
      </c>
    </row>
  </sheetData>
  <sheetProtection/>
  <protectedRanges>
    <protectedRange sqref="E36:F36" name="Диапазон1"/>
  </protectedRanges>
  <mergeCells count="4">
    <mergeCell ref="A1:F1"/>
    <mergeCell ref="A2:F2"/>
    <mergeCell ref="E4:F4"/>
    <mergeCell ref="C4:D4"/>
  </mergeCells>
  <printOptions/>
  <pageMargins left="0.31496062992125984" right="0.28" top="0.28" bottom="0.26" header="0.31496062992125984" footer="0.31496062992125984"/>
  <pageSetup fitToHeight="2" fitToWidth="1" horizontalDpi="180" verticalDpi="18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T14"/>
  <sheetViews>
    <sheetView zoomScalePageLayoutView="0" workbookViewId="0" topLeftCell="A1">
      <selection activeCell="E8" sqref="E8"/>
    </sheetView>
  </sheetViews>
  <sheetFormatPr defaultColWidth="9.140625" defaultRowHeight="15"/>
  <cols>
    <col min="1" max="1" width="8.140625" style="0" customWidth="1"/>
    <col min="2" max="2" width="53.57421875" style="0" customWidth="1"/>
    <col min="3" max="3" width="6.28125" style="0" customWidth="1"/>
    <col min="4" max="4" width="7.140625" style="0" customWidth="1"/>
    <col min="5" max="5" width="10.28125" style="0" customWidth="1"/>
    <col min="6" max="6" width="11.28125" style="0" customWidth="1"/>
    <col min="7" max="7" width="5.421875" style="0" customWidth="1"/>
    <col min="10" max="10" width="10.140625" style="0" bestFit="1" customWidth="1"/>
  </cols>
  <sheetData>
    <row r="1" spans="1:20" ht="80.25" customHeight="1">
      <c r="A1" s="48" t="str">
        <f>СОСПК!A1</f>
        <v>Інформація щодо наявних залишкілікарських засобів та медичних виробів, отриманих шляхом централізованого постачання за рахунок коштів Державного бюджету України 2015 року станом на 13.12.2016  року за державною програмою КПКВК 2301400 "Забезпечення медичних заходів окремих державних програм та комплексних заходів програмного характеру"</v>
      </c>
      <c r="B1" s="48"/>
      <c r="C1" s="48"/>
      <c r="D1" s="48"/>
      <c r="E1" s="48"/>
      <c r="F1" s="48"/>
      <c r="G1" s="37"/>
      <c r="H1" s="37"/>
      <c r="I1" s="37"/>
      <c r="J1" s="37"/>
      <c r="K1" s="37"/>
      <c r="L1" s="37"/>
      <c r="M1" s="37"/>
      <c r="N1" s="37"/>
      <c r="O1" s="37"/>
      <c r="P1" s="37"/>
      <c r="Q1" s="37"/>
      <c r="R1" s="37"/>
      <c r="S1" s="37"/>
      <c r="T1" s="37"/>
    </row>
    <row r="2" spans="1:6" ht="15">
      <c r="A2" s="49" t="s">
        <v>50</v>
      </c>
      <c r="B2" s="49"/>
      <c r="C2" s="49"/>
      <c r="D2" s="49"/>
      <c r="E2" s="49"/>
      <c r="F2" s="49"/>
    </row>
    <row r="3" spans="1:6" ht="14.25">
      <c r="A3" s="24"/>
      <c r="B3" s="24"/>
      <c r="C3" s="24"/>
      <c r="D3" s="24"/>
      <c r="E3" s="24"/>
      <c r="F3" s="3"/>
    </row>
    <row r="4" spans="1:6" ht="30" customHeight="1">
      <c r="A4" s="25" t="s">
        <v>0</v>
      </c>
      <c r="B4" s="26" t="s">
        <v>4</v>
      </c>
      <c r="C4" s="52" t="s">
        <v>41</v>
      </c>
      <c r="D4" s="53"/>
      <c r="E4" s="50" t="s">
        <v>42</v>
      </c>
      <c r="F4" s="51"/>
    </row>
    <row r="5" spans="1:6" ht="18.75" customHeight="1">
      <c r="A5" s="27"/>
      <c r="B5" s="23"/>
      <c r="C5" s="32" t="s">
        <v>40</v>
      </c>
      <c r="D5" s="32" t="s">
        <v>1</v>
      </c>
      <c r="E5" s="2" t="s">
        <v>3</v>
      </c>
      <c r="F5" s="2" t="s">
        <v>2</v>
      </c>
    </row>
    <row r="6" spans="1:6" ht="14.25">
      <c r="A6" s="4">
        <v>1</v>
      </c>
      <c r="B6" s="5">
        <v>2</v>
      </c>
      <c r="C6" s="44">
        <v>3</v>
      </c>
      <c r="D6" s="44">
        <v>4</v>
      </c>
      <c r="E6" s="6">
        <v>5</v>
      </c>
      <c r="F6" s="6">
        <v>6</v>
      </c>
    </row>
    <row r="7" spans="1:6" ht="29.25" customHeight="1">
      <c r="A7" s="7">
        <v>2301400</v>
      </c>
      <c r="B7" s="20" t="s">
        <v>38</v>
      </c>
      <c r="C7" s="19">
        <v>788</v>
      </c>
      <c r="D7" s="36">
        <v>42335</v>
      </c>
      <c r="E7" s="13">
        <v>288</v>
      </c>
      <c r="F7" s="15">
        <f>E7*230.05</f>
        <v>66254.40000000001</v>
      </c>
    </row>
    <row r="8" spans="1:6" ht="14.25">
      <c r="A8" s="28"/>
      <c r="B8" s="28"/>
      <c r="C8" s="28"/>
      <c r="D8" s="29"/>
      <c r="E8" s="17"/>
      <c r="F8" s="17">
        <f>F7</f>
        <v>66254.40000000001</v>
      </c>
    </row>
    <row r="9" spans="1:6" ht="6" customHeight="1">
      <c r="A9" s="30"/>
      <c r="B9" s="1"/>
      <c r="C9" s="1"/>
      <c r="D9" s="1"/>
      <c r="E9" s="31"/>
      <c r="F9" s="1"/>
    </row>
    <row r="10" spans="1:6" ht="24" customHeight="1">
      <c r="A10" s="10" t="s">
        <v>7</v>
      </c>
      <c r="C10" s="22" t="s">
        <v>8</v>
      </c>
      <c r="D10" s="22"/>
      <c r="E10" s="10" t="s">
        <v>9</v>
      </c>
      <c r="F10" s="12"/>
    </row>
    <row r="11" spans="1:5" ht="24" customHeight="1">
      <c r="A11" s="10" t="s">
        <v>45</v>
      </c>
      <c r="C11" s="22" t="s">
        <v>8</v>
      </c>
      <c r="D11" s="22"/>
      <c r="E11" s="10" t="s">
        <v>11</v>
      </c>
    </row>
    <row r="12" ht="7.5" customHeight="1">
      <c r="A12" s="10"/>
    </row>
    <row r="13" ht="11.25" customHeight="1">
      <c r="A13" s="11" t="s">
        <v>10</v>
      </c>
    </row>
    <row r="14" ht="12" customHeight="1">
      <c r="A14" s="11" t="s">
        <v>46</v>
      </c>
    </row>
  </sheetData>
  <sheetProtection/>
  <protectedRanges>
    <protectedRange sqref="E8:F8" name="Диапазон1"/>
  </protectedRanges>
  <mergeCells count="4">
    <mergeCell ref="A1:F1"/>
    <mergeCell ref="A2:F2"/>
    <mergeCell ref="C4:D4"/>
    <mergeCell ref="E4:F4"/>
  </mergeCells>
  <printOptions/>
  <pageMargins left="0.31496062992125984" right="0.28" top="0.28" bottom="0.26" header="0.31496062992125984" footer="0.31496062992125984"/>
  <pageSetup fitToHeight="2" fitToWidth="1" horizontalDpi="180" verticalDpi="18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T14"/>
  <sheetViews>
    <sheetView tabSelected="1" zoomScalePageLayoutView="0" workbookViewId="0" topLeftCell="A1">
      <selection activeCell="E7" sqref="E7"/>
    </sheetView>
  </sheetViews>
  <sheetFormatPr defaultColWidth="9.140625" defaultRowHeight="15"/>
  <cols>
    <col min="1" max="1" width="8.140625" style="0" customWidth="1"/>
    <col min="2" max="2" width="53.57421875" style="0" customWidth="1"/>
    <col min="3" max="3" width="6.28125" style="0" customWidth="1"/>
    <col min="4" max="4" width="7.140625" style="0" customWidth="1"/>
    <col min="5" max="5" width="10.28125" style="0" customWidth="1"/>
    <col min="6" max="6" width="11.28125" style="0" customWidth="1"/>
    <col min="7" max="7" width="5.421875" style="0" customWidth="1"/>
    <col min="10" max="10" width="10.140625" style="0" bestFit="1" customWidth="1"/>
  </cols>
  <sheetData>
    <row r="1" spans="1:20" ht="80.25" customHeight="1">
      <c r="A1" s="48" t="str">
        <f>СОСПК!A1</f>
        <v>Інформація щодо наявних залишкілікарських засобів та медичних виробів, отриманих шляхом централізованого постачання за рахунок коштів Державного бюджету України 2015 року станом на 13.12.2016  року за державною програмою КПКВК 2301400 "Забезпечення медичних заходів окремих державних програм та комплексних заходів програмного характеру"</v>
      </c>
      <c r="B1" s="48"/>
      <c r="C1" s="48"/>
      <c r="D1" s="48"/>
      <c r="E1" s="48"/>
      <c r="F1" s="48"/>
      <c r="G1" s="37"/>
      <c r="H1" s="37"/>
      <c r="I1" s="37"/>
      <c r="J1" s="37"/>
      <c r="K1" s="37"/>
      <c r="L1" s="37"/>
      <c r="M1" s="37"/>
      <c r="N1" s="37"/>
      <c r="O1" s="37"/>
      <c r="P1" s="37"/>
      <c r="Q1" s="37"/>
      <c r="R1" s="37"/>
      <c r="S1" s="37"/>
      <c r="T1" s="37"/>
    </row>
    <row r="2" spans="1:6" ht="15">
      <c r="A2" s="49" t="s">
        <v>48</v>
      </c>
      <c r="B2" s="49"/>
      <c r="C2" s="49"/>
      <c r="D2" s="49"/>
      <c r="E2" s="49"/>
      <c r="F2" s="49"/>
    </row>
    <row r="3" spans="1:6" ht="14.25">
      <c r="A3" s="24"/>
      <c r="B3" s="24"/>
      <c r="C3" s="24"/>
      <c r="D3" s="24"/>
      <c r="E3" s="24"/>
      <c r="F3" s="3"/>
    </row>
    <row r="4" spans="1:6" ht="30" customHeight="1">
      <c r="A4" s="25" t="s">
        <v>0</v>
      </c>
      <c r="B4" s="26" t="s">
        <v>4</v>
      </c>
      <c r="C4" s="52" t="s">
        <v>41</v>
      </c>
      <c r="D4" s="53"/>
      <c r="E4" s="50" t="s">
        <v>42</v>
      </c>
      <c r="F4" s="51"/>
    </row>
    <row r="5" spans="1:6" ht="18.75" customHeight="1">
      <c r="A5" s="27"/>
      <c r="B5" s="23"/>
      <c r="C5" s="32" t="s">
        <v>40</v>
      </c>
      <c r="D5" s="32" t="s">
        <v>1</v>
      </c>
      <c r="E5" s="2" t="s">
        <v>3</v>
      </c>
      <c r="F5" s="2" t="s">
        <v>2</v>
      </c>
    </row>
    <row r="6" spans="1:6" ht="14.25">
      <c r="A6" s="4">
        <v>1</v>
      </c>
      <c r="B6" s="5">
        <v>2</v>
      </c>
      <c r="C6" s="44">
        <v>3</v>
      </c>
      <c r="D6" s="44">
        <v>4</v>
      </c>
      <c r="E6" s="6">
        <v>5</v>
      </c>
      <c r="F6" s="6">
        <v>6</v>
      </c>
    </row>
    <row r="7" spans="1:6" ht="29.25" customHeight="1">
      <c r="A7" s="7">
        <v>2301400</v>
      </c>
      <c r="B7" s="20" t="s">
        <v>38</v>
      </c>
      <c r="C7" s="19">
        <v>788</v>
      </c>
      <c r="D7" s="36">
        <v>42335</v>
      </c>
      <c r="E7" s="13">
        <v>155</v>
      </c>
      <c r="F7" s="15">
        <f>E7*230.05</f>
        <v>35657.75</v>
      </c>
    </row>
    <row r="8" spans="1:6" ht="14.25">
      <c r="A8" s="28"/>
      <c r="B8" s="28"/>
      <c r="C8" s="28"/>
      <c r="D8" s="29"/>
      <c r="E8" s="17"/>
      <c r="F8" s="17">
        <f>F7</f>
        <v>35657.75</v>
      </c>
    </row>
    <row r="9" spans="1:6" ht="6" customHeight="1">
      <c r="A9" s="30"/>
      <c r="B9" s="1"/>
      <c r="C9" s="1"/>
      <c r="D9" s="1"/>
      <c r="E9" s="31"/>
      <c r="F9" s="1"/>
    </row>
    <row r="10" spans="1:6" ht="24" customHeight="1">
      <c r="A10" s="10" t="s">
        <v>7</v>
      </c>
      <c r="C10" s="22" t="s">
        <v>8</v>
      </c>
      <c r="D10" s="22"/>
      <c r="E10" s="10" t="s">
        <v>9</v>
      </c>
      <c r="F10" s="12"/>
    </row>
    <row r="11" spans="1:5" ht="24" customHeight="1">
      <c r="A11" s="10" t="s">
        <v>45</v>
      </c>
      <c r="C11" s="22" t="s">
        <v>8</v>
      </c>
      <c r="D11" s="22"/>
      <c r="E11" s="10" t="s">
        <v>11</v>
      </c>
    </row>
    <row r="12" ht="7.5" customHeight="1">
      <c r="A12" s="10"/>
    </row>
    <row r="13" ht="11.25" customHeight="1">
      <c r="A13" s="11" t="s">
        <v>10</v>
      </c>
    </row>
    <row r="14" ht="12" customHeight="1">
      <c r="A14" s="11" t="s">
        <v>46</v>
      </c>
    </row>
  </sheetData>
  <sheetProtection/>
  <protectedRanges>
    <protectedRange sqref="E8:F8" name="Диапазон1"/>
  </protectedRanges>
  <mergeCells count="4">
    <mergeCell ref="A1:F1"/>
    <mergeCell ref="A2:F2"/>
    <mergeCell ref="C4:D4"/>
    <mergeCell ref="E4:F4"/>
  </mergeCells>
  <printOptions/>
  <pageMargins left="0.31496062992125984" right="0.28" top="0.28" bottom="0.26" header="0.31496062992125984" footer="0.31496062992125984"/>
  <pageSetup fitToHeight="2" fitToWidth="1" horizontalDpi="180" verticalDpi="18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T14"/>
  <sheetViews>
    <sheetView zoomScalePageLayoutView="0" workbookViewId="0" topLeftCell="A1">
      <selection activeCell="E7" sqref="E7"/>
    </sheetView>
  </sheetViews>
  <sheetFormatPr defaultColWidth="9.140625" defaultRowHeight="15"/>
  <cols>
    <col min="1" max="1" width="8.140625" style="0" customWidth="1"/>
    <col min="2" max="2" width="53.57421875" style="0" customWidth="1"/>
    <col min="3" max="3" width="6.28125" style="0" customWidth="1"/>
    <col min="4" max="4" width="7.140625" style="0" customWidth="1"/>
    <col min="5" max="5" width="10.28125" style="0" customWidth="1"/>
    <col min="6" max="6" width="11.28125" style="0" customWidth="1"/>
    <col min="7" max="7" width="5.421875" style="0" customWidth="1"/>
    <col min="10" max="10" width="10.140625" style="0" bestFit="1" customWidth="1"/>
  </cols>
  <sheetData>
    <row r="1" spans="1:20" ht="80.25" customHeight="1">
      <c r="A1" s="48" t="str">
        <f>СОСПК!A1</f>
        <v>Інформація щодо наявних залишкілікарських засобів та медичних виробів, отриманих шляхом централізованого постачання за рахунок коштів Державного бюджету України 2015 року станом на 13.12.2016  року за державною програмою КПКВК 2301400 "Забезпечення медичних заходів окремих державних програм та комплексних заходів програмного характеру"</v>
      </c>
      <c r="B1" s="48"/>
      <c r="C1" s="48"/>
      <c r="D1" s="48"/>
      <c r="E1" s="48"/>
      <c r="F1" s="48"/>
      <c r="G1" s="37"/>
      <c r="H1" s="37"/>
      <c r="I1" s="37"/>
      <c r="J1" s="37"/>
      <c r="K1" s="37"/>
      <c r="L1" s="37"/>
      <c r="M1" s="37"/>
      <c r="N1" s="37"/>
      <c r="O1" s="37"/>
      <c r="P1" s="37"/>
      <c r="Q1" s="37"/>
      <c r="R1" s="37"/>
      <c r="S1" s="37"/>
      <c r="T1" s="37"/>
    </row>
    <row r="2" spans="1:6" ht="15">
      <c r="A2" s="49" t="s">
        <v>49</v>
      </c>
      <c r="B2" s="49"/>
      <c r="C2" s="49"/>
      <c r="D2" s="49"/>
      <c r="E2" s="49"/>
      <c r="F2" s="49"/>
    </row>
    <row r="3" spans="1:6" ht="14.25">
      <c r="A3" s="24"/>
      <c r="B3" s="24"/>
      <c r="C3" s="24"/>
      <c r="D3" s="24"/>
      <c r="E3" s="24"/>
      <c r="F3" s="3"/>
    </row>
    <row r="4" spans="1:6" ht="30" customHeight="1">
      <c r="A4" s="25" t="s">
        <v>0</v>
      </c>
      <c r="B4" s="26" t="s">
        <v>4</v>
      </c>
      <c r="C4" s="52" t="s">
        <v>41</v>
      </c>
      <c r="D4" s="53"/>
      <c r="E4" s="50" t="s">
        <v>42</v>
      </c>
      <c r="F4" s="51"/>
    </row>
    <row r="5" spans="1:6" ht="18.75" customHeight="1">
      <c r="A5" s="27"/>
      <c r="B5" s="23"/>
      <c r="C5" s="32" t="s">
        <v>40</v>
      </c>
      <c r="D5" s="32" t="s">
        <v>1</v>
      </c>
      <c r="E5" s="2" t="s">
        <v>3</v>
      </c>
      <c r="F5" s="2" t="s">
        <v>2</v>
      </c>
    </row>
    <row r="6" spans="1:6" ht="14.25">
      <c r="A6" s="4">
        <v>1</v>
      </c>
      <c r="B6" s="5">
        <v>2</v>
      </c>
      <c r="C6" s="44">
        <v>3</v>
      </c>
      <c r="D6" s="44">
        <v>4</v>
      </c>
      <c r="E6" s="6">
        <v>5</v>
      </c>
      <c r="F6" s="6">
        <v>6</v>
      </c>
    </row>
    <row r="7" spans="1:6" ht="29.25" customHeight="1">
      <c r="A7" s="7">
        <v>2301400</v>
      </c>
      <c r="B7" s="20" t="s">
        <v>38</v>
      </c>
      <c r="C7" s="19">
        <v>788</v>
      </c>
      <c r="D7" s="36">
        <v>42335</v>
      </c>
      <c r="E7" s="46">
        <v>100</v>
      </c>
      <c r="F7" s="15">
        <f>E7*230.05</f>
        <v>23005</v>
      </c>
    </row>
    <row r="8" spans="1:6" ht="14.25">
      <c r="A8" s="28"/>
      <c r="B8" s="28"/>
      <c r="C8" s="28"/>
      <c r="D8" s="29"/>
      <c r="E8" s="17"/>
      <c r="F8" s="17">
        <f>F7</f>
        <v>23005</v>
      </c>
    </row>
    <row r="9" spans="1:6" ht="6" customHeight="1">
      <c r="A9" s="30"/>
      <c r="B9" s="1"/>
      <c r="C9" s="1"/>
      <c r="D9" s="1"/>
      <c r="E9" s="31"/>
      <c r="F9" s="1"/>
    </row>
    <row r="10" spans="1:6" ht="24" customHeight="1">
      <c r="A10" s="10" t="s">
        <v>7</v>
      </c>
      <c r="C10" s="22" t="s">
        <v>8</v>
      </c>
      <c r="D10" s="22"/>
      <c r="E10" s="10" t="s">
        <v>9</v>
      </c>
      <c r="F10" s="12"/>
    </row>
    <row r="11" spans="1:5" ht="24" customHeight="1">
      <c r="A11" s="10" t="s">
        <v>45</v>
      </c>
      <c r="C11" s="22" t="s">
        <v>8</v>
      </c>
      <c r="D11" s="22"/>
      <c r="E11" s="10" t="s">
        <v>11</v>
      </c>
    </row>
    <row r="12" ht="7.5" customHeight="1">
      <c r="A12" s="10"/>
    </row>
    <row r="13" ht="11.25" customHeight="1">
      <c r="A13" s="11" t="s">
        <v>10</v>
      </c>
    </row>
    <row r="14" ht="12" customHeight="1">
      <c r="A14" s="11" t="s">
        <v>46</v>
      </c>
    </row>
  </sheetData>
  <sheetProtection/>
  <protectedRanges>
    <protectedRange sqref="E8:F8" name="Диапазон1"/>
  </protectedRanges>
  <mergeCells count="4">
    <mergeCell ref="A1:F1"/>
    <mergeCell ref="A2:F2"/>
    <mergeCell ref="C4:D4"/>
    <mergeCell ref="E4:F4"/>
  </mergeCells>
  <printOptions/>
  <pageMargins left="0.31496062992125984" right="0.28" top="0.28" bottom="0.26" header="0.31496062992125984" footer="0.31496062992125984"/>
  <pageSetup fitToHeight="2" fitToWidth="1" horizontalDpi="180" verticalDpi="18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T14"/>
  <sheetViews>
    <sheetView zoomScalePageLayoutView="0" workbookViewId="0" topLeftCell="A1">
      <selection activeCell="E8" sqref="E8"/>
    </sheetView>
  </sheetViews>
  <sheetFormatPr defaultColWidth="9.140625" defaultRowHeight="15"/>
  <cols>
    <col min="1" max="1" width="8.140625" style="0" customWidth="1"/>
    <col min="2" max="2" width="53.57421875" style="0" customWidth="1"/>
    <col min="3" max="3" width="6.28125" style="0" customWidth="1"/>
    <col min="4" max="4" width="7.140625" style="0" customWidth="1"/>
    <col min="5" max="5" width="10.28125" style="0" customWidth="1"/>
    <col min="6" max="6" width="11.28125" style="0" customWidth="1"/>
    <col min="7" max="7" width="5.421875" style="0" customWidth="1"/>
    <col min="10" max="10" width="10.140625" style="0" bestFit="1" customWidth="1"/>
  </cols>
  <sheetData>
    <row r="1" spans="1:20" ht="80.25" customHeight="1">
      <c r="A1" s="48" t="str">
        <f>СОСПК!A1</f>
        <v>Інформація щодо наявних залишкілікарських засобів та медичних виробів, отриманих шляхом централізованого постачання за рахунок коштів Державного бюджету України 2015 року станом на 13.12.2016  року за державною програмою КПКВК 2301400 "Забезпечення медичних заходів окремих державних програм та комплексних заходів програмного характеру"</v>
      </c>
      <c r="B1" s="48"/>
      <c r="C1" s="48"/>
      <c r="D1" s="48"/>
      <c r="E1" s="48"/>
      <c r="F1" s="48"/>
      <c r="G1" s="37"/>
      <c r="H1" s="37"/>
      <c r="I1" s="37"/>
      <c r="J1" s="37"/>
      <c r="K1" s="37"/>
      <c r="L1" s="37"/>
      <c r="M1" s="37"/>
      <c r="N1" s="37"/>
      <c r="O1" s="37"/>
      <c r="P1" s="37"/>
      <c r="Q1" s="37"/>
      <c r="R1" s="37"/>
      <c r="S1" s="37"/>
      <c r="T1" s="37"/>
    </row>
    <row r="2" spans="1:6" ht="15">
      <c r="A2" s="49" t="s">
        <v>47</v>
      </c>
      <c r="B2" s="49"/>
      <c r="C2" s="49"/>
      <c r="D2" s="49"/>
      <c r="E2" s="49"/>
      <c r="F2" s="49"/>
    </row>
    <row r="3" spans="1:6" ht="14.25">
      <c r="A3" s="24"/>
      <c r="B3" s="24"/>
      <c r="C3" s="24"/>
      <c r="D3" s="24"/>
      <c r="E3" s="24"/>
      <c r="F3" s="3"/>
    </row>
    <row r="4" spans="1:6" ht="30" customHeight="1">
      <c r="A4" s="25" t="s">
        <v>0</v>
      </c>
      <c r="B4" s="26" t="s">
        <v>4</v>
      </c>
      <c r="C4" s="52" t="s">
        <v>41</v>
      </c>
      <c r="D4" s="53"/>
      <c r="E4" s="50" t="s">
        <v>42</v>
      </c>
      <c r="F4" s="51"/>
    </row>
    <row r="5" spans="1:6" ht="18.75" customHeight="1">
      <c r="A5" s="27"/>
      <c r="B5" s="23"/>
      <c r="C5" s="32" t="s">
        <v>40</v>
      </c>
      <c r="D5" s="32" t="s">
        <v>1</v>
      </c>
      <c r="E5" s="2" t="s">
        <v>3</v>
      </c>
      <c r="F5" s="2" t="s">
        <v>2</v>
      </c>
    </row>
    <row r="6" spans="1:6" ht="14.25">
      <c r="A6" s="4">
        <v>1</v>
      </c>
      <c r="B6" s="5">
        <v>2</v>
      </c>
      <c r="C6" s="44">
        <v>3</v>
      </c>
      <c r="D6" s="44">
        <v>4</v>
      </c>
      <c r="E6" s="6">
        <v>5</v>
      </c>
      <c r="F6" s="6">
        <v>6</v>
      </c>
    </row>
    <row r="7" spans="1:6" ht="29.25" customHeight="1">
      <c r="A7" s="7">
        <v>2301400</v>
      </c>
      <c r="B7" s="20" t="s">
        <v>38</v>
      </c>
      <c r="C7" s="19">
        <v>788</v>
      </c>
      <c r="D7" s="36">
        <v>42335</v>
      </c>
      <c r="E7" s="13">
        <v>132</v>
      </c>
      <c r="F7" s="15">
        <f>E7*230.05</f>
        <v>30366.600000000002</v>
      </c>
    </row>
    <row r="8" spans="1:6" ht="14.25">
      <c r="A8" s="28"/>
      <c r="B8" s="28"/>
      <c r="C8" s="28"/>
      <c r="D8" s="29"/>
      <c r="E8" s="17"/>
      <c r="F8" s="17">
        <f>F7</f>
        <v>30366.600000000002</v>
      </c>
    </row>
    <row r="9" spans="1:6" ht="6" customHeight="1">
      <c r="A9" s="30"/>
      <c r="B9" s="1"/>
      <c r="C9" s="1"/>
      <c r="D9" s="1"/>
      <c r="E9" s="31"/>
      <c r="F9" s="1"/>
    </row>
    <row r="10" spans="1:6" ht="24" customHeight="1">
      <c r="A10" s="10" t="s">
        <v>7</v>
      </c>
      <c r="C10" s="22" t="s">
        <v>8</v>
      </c>
      <c r="D10" s="22"/>
      <c r="E10" s="10" t="s">
        <v>9</v>
      </c>
      <c r="F10" s="12"/>
    </row>
    <row r="11" spans="1:5" ht="24" customHeight="1">
      <c r="A11" s="10" t="s">
        <v>45</v>
      </c>
      <c r="C11" s="22" t="s">
        <v>8</v>
      </c>
      <c r="D11" s="22"/>
      <c r="E11" s="10" t="s">
        <v>11</v>
      </c>
    </row>
    <row r="12" ht="7.5" customHeight="1">
      <c r="A12" s="10"/>
    </row>
    <row r="13" ht="11.25" customHeight="1">
      <c r="A13" s="11" t="s">
        <v>10</v>
      </c>
    </row>
    <row r="14" ht="12" customHeight="1">
      <c r="A14" s="11" t="s">
        <v>46</v>
      </c>
    </row>
  </sheetData>
  <sheetProtection/>
  <protectedRanges>
    <protectedRange sqref="E8:F8" name="Диапазон1"/>
  </protectedRanges>
  <mergeCells count="4">
    <mergeCell ref="A1:F1"/>
    <mergeCell ref="A2:F2"/>
    <mergeCell ref="C4:D4"/>
    <mergeCell ref="E4:F4"/>
  </mergeCells>
  <printOptions/>
  <pageMargins left="0.31496062992125984" right="0.28" top="0.28" bottom="0.26" header="0.31496062992125984" footer="0.31496062992125984"/>
  <pageSetup fitToHeight="2" fitToWidth="1" horizontalDpi="180" verticalDpi="18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T14"/>
  <sheetViews>
    <sheetView zoomScalePageLayoutView="0" workbookViewId="0" topLeftCell="A1">
      <selection activeCell="E7" sqref="E7"/>
    </sheetView>
  </sheetViews>
  <sheetFormatPr defaultColWidth="9.140625" defaultRowHeight="15"/>
  <cols>
    <col min="1" max="1" width="8.140625" style="0" customWidth="1"/>
    <col min="2" max="2" width="53.57421875" style="0" customWidth="1"/>
    <col min="3" max="3" width="6.28125" style="0" customWidth="1"/>
    <col min="4" max="4" width="7.140625" style="0" customWidth="1"/>
    <col min="5" max="5" width="10.28125" style="0" customWidth="1"/>
    <col min="6" max="6" width="11.28125" style="0" customWidth="1"/>
    <col min="7" max="7" width="5.421875" style="0" customWidth="1"/>
    <col min="10" max="10" width="10.140625" style="0" bestFit="1" customWidth="1"/>
  </cols>
  <sheetData>
    <row r="1" spans="1:20" ht="80.25" customHeight="1">
      <c r="A1" s="48" t="str">
        <f>СОСПК!A1</f>
        <v>Інформація щодо наявних залишкілікарських засобів та медичних виробів, отриманих шляхом централізованого постачання за рахунок коштів Державного бюджету України 2015 року станом на 13.12.2016  року за державною програмою КПКВК 2301400 "Забезпечення медичних заходів окремих державних програм та комплексних заходів програмного характеру"</v>
      </c>
      <c r="B1" s="48"/>
      <c r="C1" s="48"/>
      <c r="D1" s="48"/>
      <c r="E1" s="48"/>
      <c r="F1" s="48"/>
      <c r="G1" s="37"/>
      <c r="H1" s="37"/>
      <c r="I1" s="37"/>
      <c r="J1" s="37"/>
      <c r="K1" s="37"/>
      <c r="L1" s="37"/>
      <c r="M1" s="37"/>
      <c r="N1" s="37"/>
      <c r="O1" s="37"/>
      <c r="P1" s="37"/>
      <c r="Q1" s="37"/>
      <c r="R1" s="37"/>
      <c r="S1" s="37"/>
      <c r="T1" s="37"/>
    </row>
    <row r="2" spans="1:6" ht="15">
      <c r="A2" s="49" t="s">
        <v>51</v>
      </c>
      <c r="B2" s="49"/>
      <c r="C2" s="49"/>
      <c r="D2" s="49"/>
      <c r="E2" s="49"/>
      <c r="F2" s="49"/>
    </row>
    <row r="3" spans="1:6" ht="14.25">
      <c r="A3" s="24"/>
      <c r="B3" s="24"/>
      <c r="C3" s="24"/>
      <c r="D3" s="24"/>
      <c r="E3" s="24"/>
      <c r="F3" s="3"/>
    </row>
    <row r="4" spans="1:6" ht="30" customHeight="1">
      <c r="A4" s="25" t="s">
        <v>0</v>
      </c>
      <c r="B4" s="26" t="s">
        <v>4</v>
      </c>
      <c r="C4" s="52" t="s">
        <v>41</v>
      </c>
      <c r="D4" s="53"/>
      <c r="E4" s="50" t="s">
        <v>42</v>
      </c>
      <c r="F4" s="51"/>
    </row>
    <row r="5" spans="1:6" ht="18.75" customHeight="1">
      <c r="A5" s="27"/>
      <c r="B5" s="23"/>
      <c r="C5" s="32" t="s">
        <v>40</v>
      </c>
      <c r="D5" s="32" t="s">
        <v>1</v>
      </c>
      <c r="E5" s="2" t="s">
        <v>3</v>
      </c>
      <c r="F5" s="2" t="s">
        <v>2</v>
      </c>
    </row>
    <row r="6" spans="1:6" ht="14.25">
      <c r="A6" s="4">
        <v>1</v>
      </c>
      <c r="B6" s="5">
        <v>2</v>
      </c>
      <c r="C6" s="44">
        <v>3</v>
      </c>
      <c r="D6" s="44">
        <v>4</v>
      </c>
      <c r="E6" s="6">
        <v>5</v>
      </c>
      <c r="F6" s="6">
        <v>6</v>
      </c>
    </row>
    <row r="7" spans="1:6" ht="45" customHeight="1">
      <c r="A7" s="7">
        <v>2301400</v>
      </c>
      <c r="B7" s="8" t="s">
        <v>5</v>
      </c>
      <c r="C7" s="9">
        <v>819</v>
      </c>
      <c r="D7" s="33">
        <v>41949</v>
      </c>
      <c r="E7" s="45">
        <v>51</v>
      </c>
      <c r="F7" s="15">
        <f>E7*79.906542</f>
        <v>4075.233642</v>
      </c>
    </row>
    <row r="8" spans="1:6" ht="14.25">
      <c r="A8" s="28"/>
      <c r="B8" s="28"/>
      <c r="C8" s="28"/>
      <c r="D8" s="29"/>
      <c r="E8" s="17"/>
      <c r="F8" s="17">
        <f>F7</f>
        <v>4075.233642</v>
      </c>
    </row>
    <row r="9" spans="1:6" ht="6" customHeight="1">
      <c r="A9" s="30"/>
      <c r="B9" s="1"/>
      <c r="C9" s="1"/>
      <c r="D9" s="1"/>
      <c r="E9" s="31"/>
      <c r="F9" s="1"/>
    </row>
    <row r="10" spans="1:6" ht="24" customHeight="1">
      <c r="A10" s="10" t="s">
        <v>7</v>
      </c>
      <c r="C10" s="22" t="s">
        <v>8</v>
      </c>
      <c r="D10" s="22"/>
      <c r="E10" s="10" t="s">
        <v>9</v>
      </c>
      <c r="F10" s="12"/>
    </row>
    <row r="11" spans="1:5" ht="24" customHeight="1">
      <c r="A11" s="10" t="s">
        <v>45</v>
      </c>
      <c r="C11" s="22" t="s">
        <v>8</v>
      </c>
      <c r="D11" s="22"/>
      <c r="E11" s="10" t="s">
        <v>11</v>
      </c>
    </row>
    <row r="12" ht="7.5" customHeight="1">
      <c r="A12" s="10"/>
    </row>
    <row r="13" ht="11.25" customHeight="1">
      <c r="A13" s="11" t="s">
        <v>10</v>
      </c>
    </row>
    <row r="14" ht="12" customHeight="1">
      <c r="A14" s="11" t="s">
        <v>46</v>
      </c>
    </row>
  </sheetData>
  <sheetProtection/>
  <protectedRanges>
    <protectedRange sqref="E8:F8" name="Диапазон1"/>
  </protectedRanges>
  <mergeCells count="4">
    <mergeCell ref="A1:F1"/>
    <mergeCell ref="A2:F2"/>
    <mergeCell ref="C4:D4"/>
    <mergeCell ref="E4:F4"/>
  </mergeCells>
  <printOptions/>
  <pageMargins left="0.31496062992125984" right="0.28" top="0.28" bottom="0.26" header="0.31496062992125984" footer="0.31496062992125984"/>
  <pageSetup fitToHeight="2" fitToWidth="1" horizontalDpi="180" verticalDpi="18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2016-07-13T12:19:29Z</cp:lastPrinted>
  <dcterms:created xsi:type="dcterms:W3CDTF">2006-09-28T05:33:49Z</dcterms:created>
  <dcterms:modified xsi:type="dcterms:W3CDTF">2016-12-16T11:17:08Z</dcterms:modified>
  <cp:category/>
  <cp:version/>
  <cp:contentType/>
  <cp:contentStatus/>
</cp:coreProperties>
</file>