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5120" windowHeight="8016" activeTab="0"/>
  </bookViews>
  <sheets>
    <sheet name="ЛОКЛ" sheetId="1" r:id="rId1"/>
    <sheet name="Білокуракіно" sheetId="2" r:id="rId2"/>
    <sheet name="Біловодськ" sheetId="3" r:id="rId3"/>
    <sheet name="Кремінське РТМО" sheetId="4" r:id="rId4"/>
    <sheet name="Кремінський РЦПМСД" sheetId="5" r:id="rId5"/>
    <sheet name="Лисичанськ" sheetId="6" r:id="rId6"/>
    <sheet name="Марковка" sheetId="7" r:id="rId7"/>
    <sheet name="Мілове" sheetId="8" r:id="rId8"/>
    <sheet name="Новоайдар" sheetId="9" r:id="rId9"/>
    <sheet name="Новопсков" sheetId="10" r:id="rId10"/>
    <sheet name="ЛОКОД" sheetId="11" r:id="rId11"/>
    <sheet name="Попасне" sheetId="12" r:id="rId12"/>
    <sheet name="Рубіжне" sheetId="13" r:id="rId13"/>
    <sheet name="Сватово" sheetId="14" r:id="rId14"/>
    <sheet name="Сєвєродонецьк" sheetId="15" r:id="rId15"/>
    <sheet name="Станиця-Луганська" sheetId="16" r:id="rId16"/>
    <sheet name="Старобільське РТМО" sheetId="17" r:id="rId17"/>
    <sheet name="Щастинська міська лікарня" sheetId="18" r:id="rId18"/>
    <sheet name="Троїцьк" sheetId="19" r:id="rId19"/>
  </sheets>
  <externalReferences>
    <externalReference r:id="rId22"/>
  </externalReferences>
  <definedNames/>
  <calcPr fullCalcOnLoad="1"/>
</workbook>
</file>

<file path=xl/comments1.xml><?xml version="1.0" encoding="utf-8"?>
<comments xmlns="http://schemas.openxmlformats.org/spreadsheetml/2006/main">
  <authors>
    <author>Автор</author>
  </authors>
  <commentList>
    <comment ref="A84" authorId="0">
      <text>
        <r>
          <rPr>
            <b/>
            <sz val="9"/>
            <rFont val="Tahoma"/>
            <family val="2"/>
          </rPr>
          <t>Автор:</t>
        </r>
        <r>
          <rPr>
            <b/>
            <sz val="9"/>
            <rFont val="Tahoma"/>
            <family val="2"/>
          </rPr>
          <t xml:space="preserve">
</t>
        </r>
      </text>
    </comment>
  </commentList>
</comments>
</file>

<file path=xl/sharedStrings.xml><?xml version="1.0" encoding="utf-8"?>
<sst xmlns="http://schemas.openxmlformats.org/spreadsheetml/2006/main" count="992" uniqueCount="425">
  <si>
    <t>Інформація щодо наявних залишків лікарських засобів та медичних виробів, отриманих шляхом централізованого постачання за рахунок коштів Державного бюджету України 2015 року  за державною програмою КПКВК 2301400 "Забезпечення медичних заходів окремих державних програм та комплексних заходів програмного характеру"</t>
  </si>
  <si>
    <t xml:space="preserve"> отриманих на підставі розподілу лікарських засобів згідно наказів Департаменту охорони здоров’я ЛОДА</t>
  </si>
  <si>
    <t>Луганська обласна клінічна лікарня</t>
  </si>
  <si>
    <t>(назва закладу)</t>
  </si>
  <si>
    <t xml:space="preserve">Постачальник </t>
  </si>
  <si>
    <t>КПКВ</t>
  </si>
  <si>
    <t>Торговельна назва</t>
  </si>
  <si>
    <t>Залишок на початок звітного тижня      (понеділок)</t>
  </si>
  <si>
    <t>Надійшло за тиждень</t>
  </si>
  <si>
    <t>Фактично використано за тиждень</t>
  </si>
  <si>
    <t>Залишок на кінець звітного тижня (неділя)</t>
  </si>
  <si>
    <t>Кількість</t>
  </si>
  <si>
    <t>Сума</t>
  </si>
  <si>
    <t xml:space="preserve"> Лінк-Медитал</t>
  </si>
  <si>
    <t>2301400 Гепатит</t>
  </si>
  <si>
    <t>Октаплекс 500 МО</t>
  </si>
  <si>
    <t>2301400 Гемофілія</t>
  </si>
  <si>
    <t>ФЕЙБА 1000 Од</t>
  </si>
  <si>
    <t>"ПОЛІТЕХМЕД"</t>
  </si>
  <si>
    <t>Гидроксисечовина медак</t>
  </si>
  <si>
    <t>ДП "УКРВАКЦИНА"</t>
  </si>
  <si>
    <t>Копегус</t>
  </si>
  <si>
    <t>БІОФАРМА</t>
  </si>
  <si>
    <t>Биоклот А</t>
  </si>
  <si>
    <t>ЛЮДМИЛА-ФАРМ</t>
  </si>
  <si>
    <t>2301400 розсіяний склероз</t>
  </si>
  <si>
    <t>Бетаферон</t>
  </si>
  <si>
    <t>2301400 Серцево- судинні захворювання</t>
  </si>
  <si>
    <t>Стрептокиназа</t>
  </si>
  <si>
    <t>2301400 Онкогематологія</t>
  </si>
  <si>
    <t>АЛЕКСАН розчин для ін'єкцій та інфузій, 20 мг/мл по 5 мл (100 мг) у флаконі</t>
  </si>
  <si>
    <t>АЛЕКСАН розчин для ін'єкцій та інфузій, 50 мг/мл по 20 мл (1000 мг) у флаконі</t>
  </si>
  <si>
    <t>ТОВ "Український Медичний Дім"</t>
  </si>
  <si>
    <t>ЕМОКЛОТ 500 МО</t>
  </si>
  <si>
    <t>ТОВ "Фармадіс"</t>
  </si>
  <si>
    <t>2301400 Репродуктивне здоров'я нації</t>
  </si>
  <si>
    <t>НОВОСЕВЕН</t>
  </si>
  <si>
    <t xml:space="preserve">Тонкостінний судинний конусоподібний протез 70 см х 7-4 мм </t>
  </si>
  <si>
    <t>Тонкостінні судинні протези 60 см х 8 мм</t>
  </si>
  <si>
    <t>Протез судини тканий прямий 14ммх30см</t>
  </si>
  <si>
    <t xml:space="preserve"> Протез судини тканий прямий 16ммх30см</t>
  </si>
  <si>
    <t>Протез судини тканий  20ммх30см</t>
  </si>
  <si>
    <t>Протез  суд. в'язаний прямий 8ммх40 см</t>
  </si>
  <si>
    <t>Протез  суд. в'язаний 10ммх40 см</t>
  </si>
  <si>
    <t>Протез суд. тканий прямий 26 ммх30 см</t>
  </si>
  <si>
    <t>Протез суд.  тканий прям.28ммх30 см</t>
  </si>
  <si>
    <t>Протез суд. тканий прям. 30ммх30см</t>
  </si>
  <si>
    <t>Протез суд. тканий прям.32ммх30см</t>
  </si>
  <si>
    <t>ОПТІМАТРЕЙДІНГ</t>
  </si>
  <si>
    <t>Матеріал шовний хірургічний Steel, що не розсмоктується (арт. 8886222449)</t>
  </si>
  <si>
    <t>ТОВ "ФЛАУЕР"</t>
  </si>
  <si>
    <t>Система кардіостимуляції Sensia SEDR01 комплект у складі: Система кардіостимуляції Sensia SEDR01 - 1 шт., CapSureFix Novus Електрод 5076-52 - 1 шт., CapSureFix Novus Електрод 5076-58 - 1 шт., Інтродьюсер для електроду 7 French 6207-S1 - 2 шт.</t>
  </si>
  <si>
    <t>ТОВ "ДІАВІТА"</t>
  </si>
  <si>
    <t>2301400 лікування хворих методом перитонеального діалізу</t>
  </si>
  <si>
    <t>Фіксуючий титановий перехідник для діалізного катетера</t>
  </si>
  <si>
    <t>Комплект трубок підвищеної міцності для перитонеального діалізу</t>
  </si>
  <si>
    <t>Затискач вихідного каналу мішків для перитонеального діалізу</t>
  </si>
  <si>
    <t>Ковпачок роз'єднувальний дезінфікуючий MiniCap</t>
  </si>
  <si>
    <t>ТОВ "ГЕМОФАРМ"</t>
  </si>
  <si>
    <t xml:space="preserve">АІМАФІКС 500 МО/10 мл Фактор коагуляції крові людини ІX </t>
  </si>
  <si>
    <t xml:space="preserve">АІМАФІКС 1000 МО/10 мл Фактор коагуляції крові людини ІX </t>
  </si>
  <si>
    <t xml:space="preserve">ДІАНІЛ ПД 4 З ВМІСТОМ ГЛЮКОЗИ 1,36% </t>
  </si>
  <si>
    <t xml:space="preserve">ДІАНІЛ ПД 4 З ВМІСТОМ ГЛЮКОЗИ 2,27% </t>
  </si>
  <si>
    <t>ТОВ "БАДМ-Б"</t>
  </si>
  <si>
    <t>2301400Централізовані заходи з трансплантації</t>
  </si>
  <si>
    <t>ЦИКЛОСПОРИН АЛКАЛОЇД. Капсули м'які по 25 мг № 50 (5х10) у блістерах / Алколоїд АД-Скоп є, Республіка Македонія</t>
  </si>
  <si>
    <t>ЦИКЛОСПОРИН АЛКАЛОЇД. Капсули м'які по 50 мг № 50 (5х10) у блістерах / Алколоїд АД-Скоп є, Республіка Македонія</t>
  </si>
  <si>
    <t>ТОВ "Профі Ко"</t>
  </si>
  <si>
    <t>Голка атравматична з ниткою поліпропілен монофіламент, довжиною 60см, USP 7/0 з 2 колючими голковими наконечниками, згину 4/8, довжиною 13 мм</t>
  </si>
  <si>
    <t>Голка атравматична з ниткою поліпропілен монофіламент, довжиною 60см, USP 6/0 з 2 колючими голковими наконечниками, згину 3/8, довжиною 12 мм</t>
  </si>
  <si>
    <t>Голка атравматична з ниткою поліпропілен монофіламент, довжиною 60см, USP 6/0 з 2 колючими голковими наконечниками, згину 3/8, довжиною 11 мм</t>
  </si>
  <si>
    <t>Голка атравматична з ниткою поліпропілен монофіламент, довжиною 60см, USP 8/0 з 2 колючими голковими наконечниками, згину 3/8, довжиною 8 мм</t>
  </si>
  <si>
    <t>Голка атравматична з ниткою поліпропілен монофіламент, довжиною 90см, USP 5/0 з 2 колючими голковими наконечниками, згину 4/8, довжиною 17 мм</t>
  </si>
  <si>
    <t>Голка атравматична з ниткою поліпропілен монофіламент, довжиною 90см, USP 4/0 з 2 колючими голковими наконечниками, згину 4/8, довжиною 17 мм</t>
  </si>
  <si>
    <t>Голка атравматична з ниткою поліпропілен монофіламент, довжиною 90см, USP 2/0 з 2 колючими голковими наконечниками, згину 4/8, довжиною 40 мм</t>
  </si>
  <si>
    <t>Голка атравматична з ниткою поліпропілен монофіламент, довжиною 90см, USP 3/0 з 2 колючими голковими наконечниками, згину 4/8, довжиною 31 мм</t>
  </si>
  <si>
    <t>ТОВ "Екомед"</t>
  </si>
  <si>
    <t>Нитка шовна хірургічна, що не розсмоктується, CARDIOXYL 2/0 1/2KL25 DA 75 CMTD3X7 BV10</t>
  </si>
  <si>
    <t>Нитка шовна хірургічна, що не розсмоктується, CARDIOXYL 2/0 1/2KL25 DA 90СМ</t>
  </si>
  <si>
    <t xml:space="preserve">Матеріал шовний хірургічний TiCron, що не розсмоктується </t>
  </si>
  <si>
    <t>ТОВ "Медична торгівельна компанія"</t>
  </si>
  <si>
    <t>Система кардіостимуляції Verity ADx XL SR (5156) в комплекті з: Система кардіостимуляції Verity ADx XL SR (5156) - 1 шт., Tendril ST Електрод 1888ТС 58 - 1 шт., Інтродьюсер Peel-Away 14 см з оболонкою 6 Френч (405104) - 1 шт.</t>
  </si>
  <si>
    <t>Система кардіостимуляції Verity ADx XL DC (5256) в комплекті</t>
  </si>
  <si>
    <t>ДП "Укрмедпостач"</t>
  </si>
  <si>
    <t>Доксорубіцин-Тева, концентрат для розчину для інфузій, 2мг/мл, по 25 мл</t>
  </si>
  <si>
    <t>Флударабін-Тева, коонцентрат для розчину 25мг/мл</t>
  </si>
  <si>
    <t>Піперацилін-Тазобактам-Тева, порошок для розчину</t>
  </si>
  <si>
    <t>ТОВ "Логістика "АК"</t>
  </si>
  <si>
    <t>Катетер балонний для дилятації Sprinter Legend RX 1.5 х 15 mm</t>
  </si>
  <si>
    <t>ЦИКЛОСПОРИН АЛКАЛОЇД. Капсули м'які по 25 мг №50 у блістерах</t>
  </si>
  <si>
    <t>ДП "УКРМЕДПОСТАЧ"</t>
  </si>
  <si>
    <t>Кальцію фолінат, розчин для ін'єкцій, 10мг/мл по 3мл в ампулі; по 5 ампул в блістері, по 1 блістеру у пачці</t>
  </si>
  <si>
    <t>Граноцит 34, ліофізат для розчину для ін'єкцій по 33,6млн. МО по 5 флаконів</t>
  </si>
  <si>
    <t>Ендоксан 500 мг, порошок для розчину для ін'єкцій по 500 мг</t>
  </si>
  <si>
    <t>Ендоксан 1 г, порошок для розчину для ін'єкцій по 1 г</t>
  </si>
  <si>
    <t>Юнітрон, порошок ліофілізований для розчину для ін'єкцій по 100 мкг/0,5 мл 1 флакон з порошком</t>
  </si>
  <si>
    <t>Юнітрон, порошок ліофілізований для розчину для ін'єкцій по 120 мкг/0,5 мл 1 флакон з порошком</t>
  </si>
  <si>
    <t>Юнітрон, порошок ліофілізований для розчину для ін'єкцій по 150 мкг/0,5 мл 1 флакон з порошком</t>
  </si>
  <si>
    <t>Пегферон, розчин для ін'єкцій по 180 мкг/1 мл по 1 мл у флаконі</t>
  </si>
  <si>
    <t>ЗЕФФІКС, таблетки, вкриті оболонкою, по 100 мг по 14 таблеток у блістері</t>
  </si>
  <si>
    <t>УРОМІТЕКСАН 400 МГ, розчин для ін'єкцій, 100 мг/мл по 4 мл (400мг) в аспулі; по 5 ампул у контурній чарунковій упаковці; по 3 упаковки у картонній коробці з маркуванням укр. Мовою</t>
  </si>
  <si>
    <t>Алкеран, таблетки вкриті плівковою оболонкою, по 2 мг, по 25 таблеток у флаконі; по 1 флакону у картонній коробці з маркуванням українською та анг.</t>
  </si>
  <si>
    <t>Золедронова кислота-Фармекс, концентрат для розчину для інфузій, 0,8 мг/мл по 5 мл у флаконах №1</t>
  </si>
  <si>
    <t>СОВАЛДІ, таблетки вкриті плівковою оболонкою, по 400 мг по 28 таблеток у флаконі, по 1 флакону в картонній упаковці</t>
  </si>
  <si>
    <t>ІНЕМПЛЮС, порошок для розчину для ін'єкцій по 500мг/500мг, 1 флакон з порошком у картонній коробці з маркуванням українською мовою</t>
  </si>
  <si>
    <t>ЛІВЕЛ, капсули по 200 мг по 10 капсул у блістері</t>
  </si>
  <si>
    <t>ЗАВЕДОС ліофілізат для розчину для інфузій по 5 мг 1 флакон з ліофілізатом</t>
  </si>
  <si>
    <t>ТОВ "ТЕВА Україна"</t>
  </si>
  <si>
    <t>2301400 Трансплантація</t>
  </si>
  <si>
    <t>Екворал, капсули м'які по 100 мг, по 10 капсул у блістері</t>
  </si>
  <si>
    <t>ПАТ "МЕДФАРКОМ-ЦЕНТР"</t>
  </si>
  <si>
    <t>2301400 лікування дорослих хворих на гемофілію</t>
  </si>
  <si>
    <t xml:space="preserve">НОВОСЕВЕН, порошок ліофілізований </t>
  </si>
  <si>
    <t>МІФОРТИК, таблетки вкриті оболонкою</t>
  </si>
  <si>
    <t xml:space="preserve">АСПАРАГІНАЗА 10000 МЕДАК,порошок для приготування розчину для ін'єкцій по 10000 МО </t>
  </si>
  <si>
    <t>Ломустин МЕДАК, капсули по 40 мг</t>
  </si>
  <si>
    <t xml:space="preserve">Мітоксантрон "Ебеве", концентрат для розчину </t>
  </si>
  <si>
    <t>ТЕВАГРАСТИМ, розчин для ІН'ЄКЦІЙ АБО ІНФУЗІЙ</t>
  </si>
  <si>
    <t>ВІФЕНД Таблетки, вкриті плівковою ьоболонкою, по 200 мг №14 (7х2) у блістерах</t>
  </si>
  <si>
    <t>ЗАВЕДОС ліофілізат для розчину для інфузій по 5 мг у флаконі №1</t>
  </si>
  <si>
    <t>УСЬОГО</t>
  </si>
  <si>
    <t>по Білокуракинській ЦРЛ</t>
  </si>
  <si>
    <t>КПКВК</t>
  </si>
  <si>
    <t>надійшло за тиждень</t>
  </si>
  <si>
    <t>Імунат</t>
  </si>
  <si>
    <t>Стрептокіназа</t>
  </si>
  <si>
    <t xml:space="preserve">Індіраб </t>
  </si>
  <si>
    <t>Бетфер 1а ПЛЮС</t>
  </si>
  <si>
    <t>Куросурф</t>
  </si>
  <si>
    <t>Разом:</t>
  </si>
  <si>
    <t>Головний лікар__________________</t>
  </si>
  <si>
    <t>Данілко О.М.</t>
  </si>
  <si>
    <t>Головний бухгалтер______________</t>
  </si>
  <si>
    <t>Третяк Т.В.</t>
  </si>
  <si>
    <t>Інформація щодо наявних залишків лікарських засобів та медичних виробів, отриманих шляхом централізованого постачання за рахунок коштів Державного бюджету України 2016 року  за державною програмою КПКВК 2301400 "Забезпечення медичних заходів окремих державних програм та комплексних заходів програмного характеру"</t>
  </si>
  <si>
    <t>КЗ "Біловодська центральна районна лікарня"</t>
  </si>
  <si>
    <t>Луганська обласна клінична лікарня</t>
  </si>
  <si>
    <t>стрептокіназа</t>
  </si>
  <si>
    <t>актілізе</t>
  </si>
  <si>
    <t>солу-медрол</t>
  </si>
  <si>
    <t>куросурф</t>
  </si>
  <si>
    <t>імунат</t>
  </si>
  <si>
    <t>емоклот</t>
  </si>
  <si>
    <t>пабал</t>
  </si>
  <si>
    <r>
      <t>В.о.головного лікаря__________________</t>
    </r>
    <r>
      <rPr>
        <b/>
        <sz val="12"/>
        <color indexed="8"/>
        <rFont val="Calibri"/>
        <family val="2"/>
      </rPr>
      <t>С.І. Скляр</t>
    </r>
  </si>
  <si>
    <r>
      <t>Головний бухгалтер______________ І</t>
    </r>
    <r>
      <rPr>
        <b/>
        <sz val="12"/>
        <color indexed="8"/>
        <rFont val="Calibri"/>
        <family val="2"/>
      </rPr>
      <t>.О. Зінченко</t>
    </r>
  </si>
  <si>
    <t>КУ "КРЕМІНСЬКЕ РТМО"</t>
  </si>
  <si>
    <t xml:space="preserve">Копегус, таблетки вкриті плівкою оболонкою. По 200мг по 168 таблеток у флаконі, по 1 флакону в картонній коробці з маркуванням українською мовою  </t>
  </si>
  <si>
    <t>Пегферон, розчин для ін"екцій по 180мкг/1мл по 1мл у флаконі, по 1 флакону у картонній коробці з маркуванням укр.мовою</t>
  </si>
  <si>
    <t>Бетфер 1а Плюс с-я 1115</t>
  </si>
  <si>
    <t>Солу-Медрол 1000мг фл.</t>
  </si>
  <si>
    <t xml:space="preserve">        </t>
  </si>
  <si>
    <t>КУ «Кремінський районний центр первинної медико-санітарної допомоги» </t>
  </si>
  <si>
    <t>Луганська обласна клінічна лікарня </t>
  </si>
  <si>
    <t> Солу-Медрол</t>
  </si>
  <si>
    <t>Головний лікар                __________________</t>
  </si>
  <si>
    <t>В.В. Андрійчук</t>
  </si>
  <si>
    <t>Головний  бухгалтер      __________________</t>
  </si>
  <si>
    <t>Л.М.Махура</t>
  </si>
  <si>
    <t>КУ "Територіальне медичне обєднання м. Лисичанськ"</t>
  </si>
  <si>
    <t>Постачальник ЛОКБ</t>
  </si>
  <si>
    <t>Торгівельна назва</t>
  </si>
  <si>
    <t xml:space="preserve">Наказ </t>
  </si>
  <si>
    <t>Залишок на початок звітного тижня</t>
  </si>
  <si>
    <t>Отримано</t>
  </si>
  <si>
    <t>Залишок на кінець звітного тижня</t>
  </si>
  <si>
    <t>Дата</t>
  </si>
  <si>
    <t>№</t>
  </si>
  <si>
    <t>Кіль-кість</t>
  </si>
  <si>
    <t>Серцево-судина</t>
  </si>
  <si>
    <t>Стрептокиназа фл.</t>
  </si>
  <si>
    <t>78-с</t>
  </si>
  <si>
    <t>Беталок</t>
  </si>
  <si>
    <t>957-с</t>
  </si>
  <si>
    <t>Брілінта</t>
  </si>
  <si>
    <t>Клексан 300</t>
  </si>
  <si>
    <t>969-с</t>
  </si>
  <si>
    <t>Актелізе фл.</t>
  </si>
  <si>
    <t>Репродуктивне здоров'я нації</t>
  </si>
  <si>
    <t>Пабал, амп</t>
  </si>
  <si>
    <t>179-с</t>
  </si>
  <si>
    <t>Імунопрофілактика</t>
  </si>
  <si>
    <t>Імунат1000 МО</t>
  </si>
  <si>
    <t>111-с</t>
  </si>
  <si>
    <t>Юнітрон 120мкг</t>
  </si>
  <si>
    <t>709-с</t>
  </si>
  <si>
    <t>Юнітрон 100мкг</t>
  </si>
  <si>
    <t>Юнітрон 150мкг</t>
  </si>
  <si>
    <t>Лівел 200мг</t>
  </si>
  <si>
    <t>907-с</t>
  </si>
  <si>
    <t xml:space="preserve">Копегус </t>
  </si>
  <si>
    <t>Совалді</t>
  </si>
  <si>
    <t>Виконавець    О. А. Федак</t>
  </si>
  <si>
    <t>Інформація щодо наявних залишків лікарських засобів та медичних виробів, отриманих шляхом централiзованого постачання за рахунок коштiв  Державного бюджету України у 2015 роцi за станом на 01  вересня  2016 року за державною програмою  КПКВК 2301400 "Забезпечення медичних заходів окремих державних програм та комплексних заходів програмного характеру" отриманих на підставі розподілу лікарських засобів згідно наказів Департаменту Охорони Здоровя ЛОДА</t>
  </si>
  <si>
    <t>Марківське РТМО</t>
  </si>
  <si>
    <t>(установа, заклад)</t>
  </si>
  <si>
    <t>Постачальник</t>
  </si>
  <si>
    <t>Залишок на початок звітного тижня(понеділок)</t>
  </si>
  <si>
    <t>Залишок н6а кінець звітного тижня (неділя)</t>
  </si>
  <si>
    <t xml:space="preserve">стрептокіназа </t>
  </si>
  <si>
    <t>актилізе</t>
  </si>
  <si>
    <t>РАЗОМ</t>
  </si>
  <si>
    <t>Головний лікар</t>
  </si>
  <si>
    <t>Сальніков Г.В.</t>
  </si>
  <si>
    <t>Головний бухгалтер</t>
  </si>
  <si>
    <t>Пшенянік Н.В.</t>
  </si>
  <si>
    <t>Інформація щодо наявних залишків лікарських засобів та медичних виробів, отриманих шляхом централізованого постачання за рахунок коштів Державного бюджету України 2015 року  за державною програмою КПКВК 2301400 "Забезпечення медичних заходів окремих держа</t>
  </si>
  <si>
    <t>Міловське районне територіальне медичне об'єднання</t>
  </si>
  <si>
    <t>Фактично отримано</t>
  </si>
  <si>
    <t>Луганська обласна клинична лікарня</t>
  </si>
  <si>
    <t>Стрептокіназа-Біофарма</t>
  </si>
  <si>
    <t>Індіраб вакціна антірабічна</t>
  </si>
  <si>
    <t>Солу- Медрол</t>
  </si>
  <si>
    <t>Головний лікар__________________Г.І.  Горбаченко</t>
  </si>
  <si>
    <t>Головний бухгалтер______________К.І. Альчакова</t>
  </si>
  <si>
    <t>виконавець Гуртова І.В. 0638675964</t>
  </si>
  <si>
    <t>Новоайдарський ЦПМСД</t>
  </si>
  <si>
    <t>Луганська обл. клінічна дитяча лікарня</t>
  </si>
  <si>
    <t>Головний Лікар</t>
  </si>
  <si>
    <t>Новоайдарського ЦПМСД                                                                                О.Л.Корж</t>
  </si>
  <si>
    <t xml:space="preserve">                                                                         О.В.Левицька</t>
  </si>
  <si>
    <t>Вик: Лукянцева К.М.</t>
  </si>
  <si>
    <t>Інформація                                                                                                                                                                                                                                                                                                                   щодо наявних залишків лікарських засобів та медичних виробів, отриманих шляхом централізованого постачання за рахунок коштів Державного бюджету України 2015 року за державною програмою КПКВК 2301400 " Забезпечення медичних заходів окремих державних програм та комплексних заходів програмного характеру" отрим аних на підставі розподілу лікарських засобів згідно наказів Департаменту охорони здоров"я ЛОДА</t>
  </si>
  <si>
    <t>Новопсковське РТМО</t>
  </si>
  <si>
    <t>Залишок на початок звітного  тижня (понеділок)</t>
  </si>
  <si>
    <t>Фактично отримано за тиждень</t>
  </si>
  <si>
    <t>ЛОКЛ</t>
  </si>
  <si>
    <t>Пабал</t>
  </si>
  <si>
    <t>Луганський обласний клінічний онкологічний диспансер</t>
  </si>
  <si>
    <t>Ломустин Медак</t>
  </si>
  <si>
    <t>Керівник</t>
  </si>
  <si>
    <t>В.М.Коротков</t>
  </si>
  <si>
    <t>І.О.Філенко</t>
  </si>
  <si>
    <t xml:space="preserve">Виконавець: Приступ С.В. </t>
  </si>
  <si>
    <t>КУ"Попаснянська ЦРЛ"</t>
  </si>
  <si>
    <t>Актилізе альтеплаза 50мг порошок ліофілізованний для приготування розчину для інфузій для внутрішньовенних інфузій</t>
  </si>
  <si>
    <t>стрептокіназа Біофарма лиофилизат для раствора для інфузій</t>
  </si>
  <si>
    <t>INDIRAB/ІНДІРАБ вакцина антирабічна очищена (інактивована, люфілізована на культурі клітин Веро ліофілізований порошок для приготування розчину для ін'єкцій по 1 дозі (0,5 мл) у флаконах №10 у комплекті з розчином в ампулах №10</t>
  </si>
  <si>
    <t xml:space="preserve">Інформація щодо наявних залишків лікарських засобів та медичних виробів, </t>
  </si>
  <si>
    <t>отриманих шляхом централізованого постачання за рахунок коштів Державного бюджету України 2015 року</t>
  </si>
  <si>
    <t xml:space="preserve"> за державною програмою КПКВК 2301400 "Забезпечення медичних заходів окремих державних програм та комплексних заходів програмного характеру"</t>
  </si>
  <si>
    <t>отриманих на підставі розподілу лікарських засобів згідно наказів Департаменту охорони здоров'я ЛОДА</t>
  </si>
  <si>
    <t>УПРАВЛІННЯ ОХОРОНИ ЗДОРОВ'Я РУБІЖАНСЬКОЇ МІСЬКОЇ РАДИ</t>
  </si>
  <si>
    <t>Залишок на початок звітного тижня (понеділок)</t>
  </si>
  <si>
    <r>
      <t xml:space="preserve">СТРЕПТОКІНАЗА  </t>
    </r>
    <r>
      <rPr>
        <sz val="9"/>
        <rFont val="Arial"/>
        <family val="2"/>
      </rPr>
      <t>серія 11014</t>
    </r>
  </si>
  <si>
    <r>
      <t xml:space="preserve">АКТИЛІЗЕ  </t>
    </r>
    <r>
      <rPr>
        <sz val="9"/>
        <rFont val="Arial"/>
        <family val="2"/>
      </rPr>
      <t>серія 27.09.3011</t>
    </r>
  </si>
  <si>
    <r>
      <t xml:space="preserve">БЕТФЕР 1-а ПЛЮС </t>
    </r>
    <r>
      <rPr>
        <sz val="9"/>
        <rFont val="Arial"/>
        <family val="2"/>
      </rPr>
      <t xml:space="preserve"> серія 20914</t>
    </r>
  </si>
  <si>
    <r>
      <t xml:space="preserve">ЮНІТРОН   </t>
    </r>
    <r>
      <rPr>
        <sz val="9"/>
        <rFont val="Arial"/>
        <family val="2"/>
      </rPr>
      <t>серія 4IQC40410</t>
    </r>
  </si>
  <si>
    <r>
      <t xml:space="preserve">КОПЕГУС </t>
    </r>
    <r>
      <rPr>
        <sz val="9"/>
        <rFont val="Arial"/>
        <family val="2"/>
      </rPr>
      <t xml:space="preserve"> серія N0335B01</t>
    </r>
  </si>
  <si>
    <r>
      <t xml:space="preserve">БРИЛІНТА </t>
    </r>
    <r>
      <rPr>
        <sz val="9"/>
        <rFont val="Arial"/>
        <family val="2"/>
      </rPr>
      <t xml:space="preserve"> серія RADD</t>
    </r>
  </si>
  <si>
    <r>
      <t xml:space="preserve">ПАБАЛ  </t>
    </r>
    <r>
      <rPr>
        <sz val="9"/>
        <rFont val="Arial"/>
        <family val="2"/>
      </rPr>
      <t>серія L14478C</t>
    </r>
  </si>
  <si>
    <r>
      <t xml:space="preserve">СОВАЛДІ  </t>
    </r>
    <r>
      <rPr>
        <sz val="9"/>
        <rFont val="Arial"/>
        <family val="2"/>
      </rPr>
      <t>серія VHBYD</t>
    </r>
  </si>
  <si>
    <t>Начальник Управління озорони здоров'я</t>
  </si>
  <si>
    <t>М.Ф. Прокопенко</t>
  </si>
  <si>
    <t>М.В. Лапіна</t>
  </si>
  <si>
    <t>ІНФОРМАЦІЯ</t>
  </si>
  <si>
    <t>щодо наявних залишків лікарських засобів та медичних виробів, отриманих шляхом централізованого</t>
  </si>
  <si>
    <t>постачання за рахунок коштів Державного бюджету України 2015 року за державною програмою КПКВК 2301400</t>
  </si>
  <si>
    <t>"Забезпечення медичних заходів окремих державних програм та комплексних заходів програмного характеру"</t>
  </si>
  <si>
    <t>СВАТІВСЬКЕ РТМО</t>
  </si>
  <si>
    <t>Найменування товару</t>
  </si>
  <si>
    <t>Серія; термін придатності</t>
  </si>
  <si>
    <t>Од.вим. (шт., табл., капс., фл., амп., др.)</t>
  </si>
  <si>
    <t>кіл-ть</t>
  </si>
  <si>
    <t>ціна</t>
  </si>
  <si>
    <t>сума</t>
  </si>
  <si>
    <t>Лівел</t>
  </si>
  <si>
    <t>капс</t>
  </si>
  <si>
    <t>Октоплекс</t>
  </si>
  <si>
    <t>В434А2646</t>
  </si>
  <si>
    <t>фл</t>
  </si>
  <si>
    <t>L14478C</t>
  </si>
  <si>
    <t>амп</t>
  </si>
  <si>
    <t>Актілізе</t>
  </si>
  <si>
    <t>F0065-1</t>
  </si>
  <si>
    <t>Брилінта</t>
  </si>
  <si>
    <t>RADD</t>
  </si>
  <si>
    <t>табл</t>
  </si>
  <si>
    <t xml:space="preserve">Міланда </t>
  </si>
  <si>
    <t>LF05898A</t>
  </si>
  <si>
    <t>Вакцина Індіраб</t>
  </si>
  <si>
    <t>62А№14019А</t>
  </si>
  <si>
    <t>доз</t>
  </si>
  <si>
    <t>_________________</t>
  </si>
  <si>
    <t>І.Л.Плотніков</t>
  </si>
  <si>
    <t>В.О.Рифа</t>
  </si>
  <si>
    <t>Виконавець Булавіна Л.В. 0505213074</t>
  </si>
  <si>
    <t xml:space="preserve">Додаток 8                                                       До наказу Міністерства охорони здоров'я України 22.03.13 № 232 (у редакцii наказу МОЗ Украіни від 31.03.2015 №194)                                  </t>
  </si>
  <si>
    <t>IНФОРМАЦIЯ</t>
  </si>
  <si>
    <t>________________________УОЗ м.Сєвєродонецьк______________________</t>
  </si>
  <si>
    <t xml:space="preserve">Залишок на початок </t>
  </si>
  <si>
    <t>Фактично використано</t>
  </si>
  <si>
    <t>Залишок невикористаних препаратів</t>
  </si>
  <si>
    <t xml:space="preserve">КПК </t>
  </si>
  <si>
    <t>ЛОКБ</t>
  </si>
  <si>
    <t>актелизе Сер. 27.09.3011</t>
  </si>
  <si>
    <t>№957</t>
  </si>
  <si>
    <t>актелизе 50мг Сер. 406055</t>
  </si>
  <si>
    <t>№78-с/3</t>
  </si>
  <si>
    <t>АЛУВИЯ по 100мг/25мг Сер. 464468D</t>
  </si>
  <si>
    <t>№114-с/1</t>
  </si>
  <si>
    <t>беталок Сер. F0065-1</t>
  </si>
  <si>
    <t>Биоклот А Сер. 121015</t>
  </si>
  <si>
    <t>955-с/1</t>
  </si>
  <si>
    <t>гидроксисечовина медак Сер. 1147165</t>
  </si>
  <si>
    <t>ИМУНАТ1000МО Сер. VNC3Q007</t>
  </si>
  <si>
    <t>№621-С/2</t>
  </si>
  <si>
    <t>ириносиндан</t>
  </si>
  <si>
    <t>№144-с/1</t>
  </si>
  <si>
    <t>метротриксат "ебеве"</t>
  </si>
  <si>
    <t>миланда Сер. LF05898A</t>
  </si>
  <si>
    <t>№102-с/2</t>
  </si>
  <si>
    <t>пабал Сер. L14478C</t>
  </si>
  <si>
    <t>№179-с/1</t>
  </si>
  <si>
    <t>солу-медрол Сер. L67112</t>
  </si>
  <si>
    <t>№874-с/1</t>
  </si>
  <si>
    <t>стрептокиназа по1500000 Сер. 11014</t>
  </si>
  <si>
    <t>фарестон</t>
  </si>
  <si>
    <t>№17-с/1719</t>
  </si>
  <si>
    <t>дианил 1,36% Сер. 15L16L80</t>
  </si>
  <si>
    <t>704-с/1</t>
  </si>
  <si>
    <t>дианил 2,27% Сер. 15L09L80</t>
  </si>
  <si>
    <t>дианил 2,27% Сер. 15L15L81</t>
  </si>
  <si>
    <t>дианил 3,86% Сер. 16В02G40</t>
  </si>
  <si>
    <t>дианил 4 3,86% Сер. 16В02G40</t>
  </si>
  <si>
    <t>№228-с/1</t>
  </si>
  <si>
    <t>дианил пд 4     1,36% Сер. 16А05L80</t>
  </si>
  <si>
    <t>ДІАНІЛ ПД 4 2,27% Сер. 16А06L81</t>
  </si>
  <si>
    <t>зефикс Сер. zb0365</t>
  </si>
  <si>
    <t>709-c/5</t>
  </si>
  <si>
    <t>ковпачок роз єдн дез Сер. 15К22Н15</t>
  </si>
  <si>
    <t>ковпачок роз.дез Сер. 15К22Н15</t>
  </si>
  <si>
    <t>907-с/2</t>
  </si>
  <si>
    <t>копегус №1 Сер. 0335В01</t>
  </si>
  <si>
    <t>ливел Сер. 350516</t>
  </si>
  <si>
    <t>пегферон№1 Сер. В2006</t>
  </si>
  <si>
    <t>юнитрон№1(150мг) Сер. 4IQJ40107</t>
  </si>
  <si>
    <t>доксорубицин Сер. 15J09LC</t>
  </si>
  <si>
    <t>№837-с/1</t>
  </si>
  <si>
    <t>ендоксан1г Сер. 6B076F</t>
  </si>
  <si>
    <t>ЕНДОКСАН500,0МГ Сер. 5G040J</t>
  </si>
  <si>
    <t>дианил 1,36пд 4</t>
  </si>
  <si>
    <t>791-C/1</t>
  </si>
  <si>
    <t>дианил пд4 2,27%</t>
  </si>
  <si>
    <t>ковпачок (4)</t>
  </si>
  <si>
    <t>СОВАЛДИ Сер. VHBYD</t>
  </si>
  <si>
    <t>юнитрон Сер. 4IQC40410</t>
  </si>
  <si>
    <t>794-с/1</t>
  </si>
  <si>
    <t>Керівник органу охорони здоров"я</t>
  </si>
  <si>
    <t>Водяник Р.В</t>
  </si>
  <si>
    <t>Граф В.І</t>
  </si>
  <si>
    <t>Виконавець, тел.</t>
  </si>
  <si>
    <t>Кісєльова М.М</t>
  </si>
  <si>
    <t>по Станично- Луганському РТМО</t>
  </si>
  <si>
    <t>Луганська обласна  клінічна лікарня</t>
  </si>
  <si>
    <t xml:space="preserve">Стрептокиназа в фл.  </t>
  </si>
  <si>
    <t>Иванов В.Б.</t>
  </si>
  <si>
    <t>Бондаренко Т.П.</t>
  </si>
  <si>
    <t>КУ"Старобільське РТМО"</t>
  </si>
  <si>
    <t xml:space="preserve">Залишок на початок звітного тижня      </t>
  </si>
  <si>
    <t xml:space="preserve">Залишок на кінець звітного тижня </t>
  </si>
  <si>
    <t>Імуноглобулін</t>
  </si>
  <si>
    <t>Биков В.Д.</t>
  </si>
  <si>
    <t>Климентьева Л.В.</t>
  </si>
  <si>
    <t>Інформація щодо наявних залишків лікарських та медичних виробів, отриманих шляхом централізованого</t>
  </si>
  <si>
    <t>постачання за рахунок коштів Державного бюджету України 2015 року  за державною програмою КПКВК 2301400</t>
  </si>
  <si>
    <t xml:space="preserve">"Забезпечення медичних медичних заходів окремих державних програм та комплексних  заходів программного характеру" </t>
  </si>
  <si>
    <t xml:space="preserve">отриманих на підставі розподілу лікарських засобів згідно наказів Департаменту охорони здоров'я ЛОДА                                                              </t>
  </si>
  <si>
    <t>КЗ "Щастинська міька лікарня Новоайдарського району Луганської області"</t>
  </si>
  <si>
    <t>Индираб №10</t>
  </si>
  <si>
    <t>Головний  лікарь</t>
  </si>
  <si>
    <t>по Троїцькому ТМО</t>
  </si>
  <si>
    <t>Вакцина Індираб</t>
  </si>
  <si>
    <t>Головний лікар__________________Кайда Н.О.</t>
  </si>
  <si>
    <t>Головний бухгалтер______________Бутенко О.Є.</t>
  </si>
  <si>
    <t>Солу-медрол</t>
  </si>
  <si>
    <t>Гідросечовина</t>
  </si>
  <si>
    <t>Координаційний центр трансплантації органів, тканин та клітин</t>
  </si>
  <si>
    <t>Адваграф 0,5мг</t>
  </si>
  <si>
    <t>Адваграф 1,0мг</t>
  </si>
  <si>
    <t>Адваграф 3,0мг</t>
  </si>
  <si>
    <t>Міфортик 180 мг</t>
  </si>
  <si>
    <t>Система кардіостимуляції Adapta S ADDRS1 - 1 шт., CapSureFix Novus Електрод 4076-58 - 1 шт., CapSureFix Novus Електрод 4076-52 - 1 шт., Інтродьюсер для електроду 7 French 6207-S1 - 2 шт.</t>
  </si>
  <si>
    <t>Виконавець:    Любар В.В.</t>
  </si>
  <si>
    <t>тел:0663203017</t>
  </si>
  <si>
    <t>Юнітрон, порошок ліофілізований для розчину для ін'єкцій по 120 мкг/0,5 мл</t>
  </si>
  <si>
    <t>СОВАЛДІ, таблетки вкриті плівковою оболонкою, по 400 мг по 28 таблеток</t>
  </si>
  <si>
    <t>Виконавець Беденко К.І. тел. (06453) 64560</t>
  </si>
  <si>
    <t>Суркова В.П.</t>
  </si>
  <si>
    <t>Виконавець 0957480870</t>
  </si>
  <si>
    <t>фактично надійшло за тиждень</t>
  </si>
  <si>
    <t>Ритуксим по 500 мг</t>
  </si>
  <si>
    <t>Ритуксим по 100 мг</t>
  </si>
  <si>
    <t>Разом</t>
  </si>
  <si>
    <t>2301400 Гепатит С</t>
  </si>
  <si>
    <t>Копегус, таблетки вкриті плівковою оболонкою, по 200 мг по 168 таблеток у флаконі</t>
  </si>
  <si>
    <t>Ребетол, капсули тверді по 200 мг по 21 капсулі у блістері</t>
  </si>
  <si>
    <t>Флударабін-Тева, коонцентрат для розчину для ін'єкцій або інфузій, 25мг/мл</t>
  </si>
  <si>
    <t>Соляник Ф.Т.</t>
  </si>
  <si>
    <t>Філенко І.О.</t>
  </si>
  <si>
    <t>Виконавец</t>
  </si>
  <si>
    <t>Біоклот</t>
  </si>
  <si>
    <r>
      <t xml:space="preserve">станом на кінець звітного тижня </t>
    </r>
    <r>
      <rPr>
        <b/>
        <u val="single"/>
        <sz val="18"/>
        <rFont val="Arial Cyr"/>
        <family val="0"/>
      </rPr>
      <t xml:space="preserve"> 19</t>
    </r>
    <r>
      <rPr>
        <b/>
        <sz val="18"/>
        <rFont val="Arial Cyr"/>
        <family val="0"/>
      </rPr>
      <t>. грудня   .2016  року</t>
    </r>
  </si>
  <si>
    <t>ДАКАРБАЗИН МЕДАК, порошок для приготування розчину для ін'єкцій або інфузій по 200 мг;</t>
  </si>
  <si>
    <t>Третиноїн, капсули по 10 мг</t>
  </si>
  <si>
    <t>МІРИН 100, таблетки, вкриті оболонкою, по 100 мг по 10 таблеток у блістері</t>
  </si>
  <si>
    <t>Метотрексат-Тева, розчин для ін'єкцій, 100 мг/мл по 10 мл у флаконі</t>
  </si>
  <si>
    <t>Метотрексат-Тева, розчин для ін'єкцій, 25 мг/мл по 2 мл у флаконі</t>
  </si>
  <si>
    <t xml:space="preserve">Вінкристин-Тева, розчин для ін'єкцій 1мг/мл по 1мл у флаконі </t>
  </si>
  <si>
    <t>Флударабін-Тева, коонцентрат для розчину  для ін'єкцій або інфузій, 25мг/мл</t>
  </si>
  <si>
    <t>станом на кінець звітного тижня  19.12.2016  року</t>
  </si>
  <si>
    <t>станом на 19.12.2016  року</t>
  </si>
  <si>
    <t>станом на кінець звітного тижня 19 грудня 2016  року</t>
  </si>
  <si>
    <t>станом на кінець звітного тижня __20. грудня  2016  року</t>
  </si>
  <si>
    <t xml:space="preserve">ІНФОРМАЦІЯ                                                                                                                                                                                                                                                                                                                                                                                                                                    щодо наявних залишків лікарськіх засобів та медичних виробів , отриманних шляхом централізованого постачання за рахунок коштів Державного бюджету України у 2015 році за державною програмою КПКВК 2301400 "Запеспечення медичних заходів окремих державних програм та комплексних заходів програмного характеру" отриманих на підставі розподілу лікарскіх засобів згідно наказів Депертаменту охорони здоровя ЛОДА                                                                                                                                                                                                                          станом на кінець звітного тижня 18.12.2016року                          </t>
  </si>
  <si>
    <t>станом на кінець звітного тижня 20 грудня 2016 року</t>
  </si>
  <si>
    <t>станом на кінець звітного тижня 20.12.2016  року</t>
  </si>
  <si>
    <r>
      <t xml:space="preserve">станом на кінець тижня  </t>
    </r>
    <r>
      <rPr>
        <b/>
        <i/>
        <sz val="11"/>
        <color indexed="8"/>
        <rFont val="Calibri"/>
        <family val="2"/>
      </rPr>
      <t xml:space="preserve"> 19</t>
    </r>
    <r>
      <rPr>
        <b/>
        <i/>
        <u val="single"/>
        <sz val="11"/>
        <color indexed="8"/>
        <rFont val="Calibri"/>
        <family val="2"/>
      </rPr>
      <t xml:space="preserve">.12.2016р </t>
    </r>
  </si>
  <si>
    <t>станом на кінець звітного тижня  19 грудня 2016  року</t>
  </si>
  <si>
    <t>станом на кінець звітного тижня  20 грудня_________.2016  року</t>
  </si>
  <si>
    <r>
      <t xml:space="preserve">станом на кінець звітного тижня   </t>
    </r>
    <r>
      <rPr>
        <b/>
        <sz val="10"/>
        <rFont val="Arial"/>
        <family val="2"/>
      </rPr>
      <t xml:space="preserve"> </t>
    </r>
    <r>
      <rPr>
        <b/>
        <u val="single"/>
        <sz val="10"/>
        <rFont val="Arial"/>
        <family val="2"/>
      </rPr>
      <t xml:space="preserve"> 18 грудня 2016 року</t>
    </r>
  </si>
  <si>
    <t>про використання матерiальних цiнностей , отриманих шляхом централiзованого постачання за рахунок коштiв  Державного бюджету України у 2014-16__ роцi за станом на _19.12._2016__ року за державною програмою                                         по лiкувально-профiлактичному закладу мiста (району)</t>
  </si>
  <si>
    <t>станом на кінець звітного тижня   20  грудня  2016  року</t>
  </si>
  <si>
    <t>станом на кінець звітного тижня "19" грудня 2016 року</t>
  </si>
  <si>
    <t>станом на кінець звітного тижня 19 грудня  2016  року</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</si>
</sst>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000000"/>
    <numFmt numFmtId="166" formatCode="0.0000"/>
  </numFmts>
  <fonts count="95">
    <font>
      <sz val="11"/>
      <color indexed="8"/>
      <name val="Calibri"/>
      <family val="2"/>
    </font>
    <font>
      <b/>
      <sz val="20"/>
      <color indexed="8"/>
      <name val="Times New Roman"/>
      <family val="1"/>
    </font>
    <font>
      <b/>
      <sz val="20"/>
      <name val="Times New Roman"/>
      <family val="1"/>
    </font>
    <font>
      <b/>
      <sz val="18"/>
      <name val="Arial Cyr"/>
      <family val="0"/>
    </font>
    <font>
      <b/>
      <u val="single"/>
      <sz val="18"/>
      <name val="Arial Cyr"/>
      <family val="0"/>
    </font>
    <font>
      <b/>
      <sz val="20"/>
      <name val="Arial Cyr"/>
      <family val="0"/>
    </font>
    <font>
      <b/>
      <sz val="12"/>
      <name val="Arial Cyr"/>
      <family val="0"/>
    </font>
    <font>
      <b/>
      <sz val="18"/>
      <color indexed="8"/>
      <name val="Calibri"/>
      <family val="2"/>
    </font>
    <font>
      <b/>
      <sz val="12"/>
      <color indexed="8"/>
      <name val="Calibri"/>
      <family val="2"/>
    </font>
    <font>
      <b/>
      <sz val="22"/>
      <color indexed="8"/>
      <name val="Times New Roman"/>
      <family val="1"/>
    </font>
    <font>
      <b/>
      <sz val="22"/>
      <name val="Times New Roman"/>
      <family val="1"/>
    </font>
    <font>
      <sz val="20"/>
      <color indexed="8"/>
      <name val="Times New Roman"/>
      <family val="1"/>
    </font>
    <font>
      <sz val="20"/>
      <name val="Times New Roman"/>
      <family val="1"/>
    </font>
    <font>
      <sz val="22"/>
      <color indexed="8"/>
      <name val="Calibri"/>
      <family val="2"/>
    </font>
    <font>
      <sz val="20"/>
      <name val="Arial"/>
      <family val="2"/>
    </font>
    <font>
      <sz val="22"/>
      <name val="Times New Roman"/>
      <family val="1"/>
    </font>
    <font>
      <sz val="22"/>
      <color indexed="8"/>
      <name val="Times New Roman"/>
      <family val="1"/>
    </font>
    <font>
      <b/>
      <sz val="24"/>
      <color indexed="8"/>
      <name val="Calibri"/>
      <family val="2"/>
    </font>
    <font>
      <b/>
      <sz val="9"/>
      <name val="Tahoma"/>
      <family val="2"/>
    </font>
    <font>
      <b/>
      <sz val="8"/>
      <color indexed="8"/>
      <name val="Calibri"/>
      <family val="2"/>
    </font>
    <font>
      <sz val="8"/>
      <color indexed="8"/>
      <name val="Times New Roman"/>
      <family val="1"/>
    </font>
    <font>
      <sz val="8"/>
      <name val="Times New Roman"/>
      <family val="1"/>
    </font>
    <font>
      <sz val="8"/>
      <name val="Arial Cyr"/>
      <family val="0"/>
    </font>
    <font>
      <sz val="10"/>
      <color indexed="8"/>
      <name val="Times New Roman"/>
      <family val="1"/>
    </font>
    <font>
      <sz val="9"/>
      <name val="Times New Roman"/>
      <family val="1"/>
    </font>
    <font>
      <sz val="10"/>
      <name val="Times New Roman"/>
      <family val="1"/>
    </font>
    <font>
      <sz val="9"/>
      <name val="Arial"/>
      <family val="2"/>
    </font>
    <font>
      <b/>
      <sz val="10"/>
      <color indexed="8"/>
      <name val="Times New Roman"/>
      <family val="1"/>
    </font>
    <font>
      <sz val="9"/>
      <color indexed="8"/>
      <name val="Times New Roman"/>
      <family val="1"/>
    </font>
    <font>
      <sz val="12"/>
      <name val="Times New Roman"/>
      <family val="1"/>
    </font>
    <font>
      <b/>
      <sz val="8"/>
      <name val="Times New Roman"/>
      <family val="1"/>
    </font>
    <font>
      <sz val="10"/>
      <color indexed="8"/>
      <name val="Times New Roman CYR"/>
      <family val="0"/>
    </font>
    <font>
      <b/>
      <sz val="11"/>
      <color indexed="8"/>
      <name val="Times New Roman"/>
      <family val="1"/>
    </font>
    <font>
      <sz val="11"/>
      <color indexed="8"/>
      <name val="Times New Roman"/>
      <family val="1"/>
    </font>
    <font>
      <b/>
      <sz val="12"/>
      <color indexed="8"/>
      <name val="Times New Roman"/>
      <family val="1"/>
    </font>
    <font>
      <b/>
      <u val="single"/>
      <sz val="12"/>
      <color indexed="10"/>
      <name val="Arial Cyr"/>
      <family val="0"/>
    </font>
    <font>
      <sz val="12"/>
      <color indexed="8"/>
      <name val="Calibri"/>
      <family val="2"/>
    </font>
    <font>
      <b/>
      <sz val="10"/>
      <name val="Times New Roman"/>
      <family val="1"/>
    </font>
    <font>
      <b/>
      <sz val="10"/>
      <name val="Arial Cyr"/>
      <family val="0"/>
    </font>
    <font>
      <b/>
      <sz val="12"/>
      <name val="Times New Roman"/>
      <family val="1"/>
    </font>
    <font>
      <sz val="12"/>
      <color indexed="8"/>
      <name val="Times New Roman"/>
      <family val="1"/>
    </font>
    <font>
      <sz val="12"/>
      <color indexed="8"/>
      <name val="Times New Roman CYR"/>
      <family val="0"/>
    </font>
    <font>
      <b/>
      <sz val="11"/>
      <name val="Times New Roman"/>
      <family val="1"/>
    </font>
    <font>
      <b/>
      <sz val="8"/>
      <color indexed="8"/>
      <name val="Times New Roman"/>
      <family val="1"/>
    </font>
    <font>
      <b/>
      <sz val="11"/>
      <color indexed="8"/>
      <name val="Calibri"/>
      <family val="2"/>
    </font>
    <font>
      <b/>
      <sz val="12"/>
      <color indexed="8"/>
      <name val="Arial"/>
      <family val="2"/>
    </font>
    <font>
      <b/>
      <sz val="10"/>
      <color indexed="8"/>
      <name val="Arial"/>
      <family val="2"/>
    </font>
    <font>
      <b/>
      <sz val="14"/>
      <name val="Times New Roman"/>
      <family val="1"/>
    </font>
    <font>
      <b/>
      <u val="single"/>
      <sz val="14"/>
      <name val="Arial Cyr"/>
      <family val="0"/>
    </font>
    <font>
      <b/>
      <sz val="14"/>
      <name val="Calibri"/>
      <family val="2"/>
    </font>
    <font>
      <b/>
      <sz val="14"/>
      <name val="Arial"/>
      <family val="2"/>
    </font>
    <font>
      <sz val="8"/>
      <color indexed="8"/>
      <name val="Calibri"/>
      <family val="2"/>
    </font>
    <font>
      <b/>
      <sz val="9"/>
      <color indexed="8"/>
      <name val="Arial"/>
      <family val="2"/>
    </font>
    <font>
      <b/>
      <sz val="10"/>
      <name val="Arial"/>
      <family val="2"/>
    </font>
    <font>
      <b/>
      <sz val="11"/>
      <color indexed="8"/>
      <name val="Arial"/>
      <family val="2"/>
    </font>
    <font>
      <b/>
      <sz val="10"/>
      <color indexed="8"/>
      <name val="Times New Roman CYR"/>
      <family val="0"/>
    </font>
    <font>
      <b/>
      <i/>
      <sz val="11"/>
      <color indexed="8"/>
      <name val="Calibri"/>
      <family val="2"/>
    </font>
    <font>
      <b/>
      <i/>
      <u val="single"/>
      <sz val="11"/>
      <color indexed="8"/>
      <name val="Calibri"/>
      <family val="2"/>
    </font>
    <font>
      <b/>
      <u val="single"/>
      <sz val="12"/>
      <color indexed="8"/>
      <name val="Calibri"/>
      <family val="2"/>
    </font>
    <font>
      <sz val="9"/>
      <color indexed="8"/>
      <name val="Times New Roman CYR"/>
      <family val="0"/>
    </font>
    <font>
      <b/>
      <sz val="9"/>
      <name val="Arial"/>
      <family val="2"/>
    </font>
    <font>
      <b/>
      <u val="single"/>
      <sz val="10"/>
      <name val="Arial"/>
      <family val="2"/>
    </font>
    <font>
      <b/>
      <sz val="12"/>
      <name val="Arial"/>
      <family val="2"/>
    </font>
    <font>
      <sz val="7"/>
      <name val="Arial"/>
      <family val="2"/>
    </font>
    <font>
      <b/>
      <sz val="8"/>
      <name val="Arial"/>
      <family val="2"/>
    </font>
    <font>
      <b/>
      <sz val="7"/>
      <name val="Arial"/>
      <family val="2"/>
    </font>
    <font>
      <sz val="8"/>
      <name val="Arial"/>
      <family val="2"/>
    </font>
    <font>
      <sz val="10"/>
      <name val="Arial"/>
      <family val="2"/>
    </font>
    <font>
      <sz val="6"/>
      <name val="Arial"/>
      <family val="2"/>
    </font>
    <font>
      <b/>
      <u val="single"/>
      <sz val="12"/>
      <name val="Arial Cyr"/>
      <family val="0"/>
    </font>
    <font>
      <sz val="11"/>
      <name val="Arial Cyr"/>
      <family val="0"/>
    </font>
    <font>
      <sz val="11"/>
      <color indexed="8"/>
      <name val="Arial"/>
      <family val="2"/>
    </font>
    <font>
      <b/>
      <sz val="6"/>
      <color indexed="8"/>
      <name val="Times New Roman"/>
      <family val="1"/>
    </font>
    <font>
      <b/>
      <sz val="6"/>
      <name val="Times New Roman"/>
      <family val="1"/>
    </font>
    <font>
      <b/>
      <sz val="12"/>
      <color indexed="8"/>
      <name val="Times New Roman CYR"/>
      <family val="0"/>
    </font>
    <font>
      <sz val="11"/>
      <name val="Times New Roman CYR"/>
      <family val="0"/>
    </font>
    <font>
      <sz val="11"/>
      <color indexed="8"/>
      <name val="Times New Roman CYR"/>
      <family val="0"/>
    </font>
    <font>
      <b/>
      <sz val="16"/>
      <name val="Times New Roman"/>
      <family val="1"/>
    </font>
    <font>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color indexed="8"/>
      </bottom>
    </border>
    <border>
      <left style="thin"/>
      <right style="thin"/>
      <top style="thin"/>
      <bottom style="thin"/>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thin"/>
      <right/>
      <top style="thin"/>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right style="thin">
        <color indexed="8"/>
      </right>
      <top/>
      <bottom style="thin">
        <color indexed="8"/>
      </bottom>
    </border>
    <border>
      <left style="thin">
        <color indexed="8"/>
      </left>
      <right style="thin">
        <color indexed="8"/>
      </right>
      <top style="thin">
        <color indexed="8"/>
      </top>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right/>
      <top style="thin"/>
      <bottom/>
    </border>
    <border>
      <left style="thin"/>
      <right style="thin"/>
      <top/>
      <bottom/>
    </border>
    <border>
      <left/>
      <right style="medium"/>
      <top/>
      <bottom/>
    </border>
    <border>
      <left/>
      <right style="medium"/>
      <top/>
      <bottom style="medium"/>
    </border>
    <border>
      <left style="medium"/>
      <right style="medium"/>
      <top/>
      <bottom/>
    </border>
    <border>
      <left style="medium"/>
      <right/>
      <top/>
      <bottom/>
    </border>
    <border>
      <left style="medium"/>
      <right style="medium"/>
      <top/>
      <bottom style="medium"/>
    </border>
    <border>
      <left/>
      <right/>
      <top/>
      <bottom style="medium"/>
    </border>
    <border>
      <left/>
      <right/>
      <top/>
      <bottom style="thin"/>
    </border>
    <border>
      <left style="thin"/>
      <right/>
      <top/>
      <bottom style="thin"/>
    </border>
    <border>
      <left/>
      <right/>
      <top style="thin"/>
      <bottom style="thin"/>
    </border>
    <border>
      <left style="thin"/>
      <right/>
      <top/>
      <bottom/>
    </border>
    <border>
      <left style="thin"/>
      <right style="thin"/>
      <top style="medium"/>
      <bottom style="medium"/>
    </border>
    <border>
      <left style="medium"/>
      <right style="medium"/>
      <top style="medium"/>
      <bottom style="medium"/>
    </border>
    <border>
      <left/>
      <right/>
      <top style="medium"/>
      <bottom style="medium"/>
    </border>
    <border>
      <left/>
      <right style="thin"/>
      <top style="medium"/>
      <bottom style="medium"/>
    </border>
    <border>
      <left/>
      <right style="medium"/>
      <top style="medium"/>
      <bottom style="medium"/>
    </border>
    <border>
      <left style="thin">
        <color indexed="8"/>
      </left>
      <right style="thin">
        <color indexed="8"/>
      </right>
      <top/>
      <bottom style="thin">
        <color indexed="8"/>
      </bottom>
    </border>
    <border>
      <left style="thin"/>
      <right style="thin">
        <color indexed="8"/>
      </right>
      <top style="thin"/>
      <bottom style="thin"/>
    </border>
    <border>
      <left/>
      <right style="thin">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style="thin"/>
      <bottom style="thin">
        <color indexed="8"/>
      </bottom>
    </border>
    <border>
      <left/>
      <right style="thin">
        <color indexed="8"/>
      </right>
      <top style="thin">
        <color indexed="8"/>
      </top>
      <bottom/>
    </border>
    <border>
      <left/>
      <right style="thin"/>
      <top/>
      <bottom/>
    </border>
    <border>
      <left/>
      <right style="thin"/>
      <top/>
      <bottom style="thin"/>
    </border>
    <border>
      <left style="medium">
        <color indexed="8"/>
      </left>
      <right/>
      <top style="medium"/>
      <bottom style="medium"/>
    </border>
    <border>
      <left style="medium"/>
      <right style="medium"/>
      <top style="medium"/>
      <bottom/>
    </border>
    <border>
      <left style="medium"/>
      <right style="medium"/>
      <top/>
      <bottom style="medium">
        <color indexed="8"/>
      </bottom>
    </border>
    <border>
      <left style="medium"/>
      <right/>
      <top style="medium"/>
      <bottom style="medium"/>
    </border>
    <border>
      <left/>
      <right style="medium">
        <color indexed="8"/>
      </right>
      <top style="medium"/>
      <bottom style="medium"/>
    </border>
    <border>
      <left/>
      <right/>
      <top style="thin">
        <color indexed="8"/>
      </top>
      <bottom style="thin"/>
    </border>
    <border>
      <left/>
      <right/>
      <top style="thin"/>
      <bottom style="thin">
        <color indexed="8"/>
      </bottom>
    </border>
    <border>
      <left style="thin"/>
      <right style="thin"/>
      <top/>
      <bottom style="medium"/>
    </border>
    <border>
      <left/>
      <right style="thin"/>
      <top style="thin"/>
      <bottom/>
    </border>
    <border>
      <left style="thin"/>
      <right style="thin"/>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3" fillId="12"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0" fillId="0" borderId="0">
      <alignment/>
      <protection/>
    </xf>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3" borderId="0" applyNumberFormat="0" applyBorder="0" applyAlignment="0" applyProtection="0"/>
    <xf numFmtId="0" fontId="93" fillId="14" borderId="0" applyNumberFormat="0" applyBorder="0" applyAlignment="0" applyProtection="0"/>
    <xf numFmtId="0" fontId="93" fillId="19" borderId="0" applyNumberFormat="0" applyBorder="0" applyAlignment="0" applyProtection="0"/>
    <xf numFmtId="0" fontId="86" fillId="7" borderId="1" applyNumberFormat="0" applyAlignment="0" applyProtection="0"/>
    <xf numFmtId="0" fontId="87" fillId="20" borderId="2" applyNumberFormat="0" applyAlignment="0" applyProtection="0"/>
    <xf numFmtId="0" fontId="88"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44" fillId="0" borderId="6" applyNumberFormat="0" applyFill="0" applyAlignment="0" applyProtection="0"/>
    <xf numFmtId="0" fontId="90" fillId="21" borderId="7" applyNumberFormat="0" applyAlignment="0" applyProtection="0"/>
    <xf numFmtId="0" fontId="79" fillId="0" borderId="0" applyNumberFormat="0" applyFill="0" applyBorder="0" applyAlignment="0" applyProtection="0"/>
    <xf numFmtId="0" fontId="85" fillId="22" borderId="0" applyNumberFormat="0" applyBorder="0" applyAlignment="0" applyProtection="0"/>
    <xf numFmtId="0" fontId="0" fillId="0" borderId="0">
      <alignment/>
      <protection/>
    </xf>
    <xf numFmtId="0" fontId="84" fillId="3" borderId="0" applyNumberFormat="0" applyBorder="0" applyAlignment="0" applyProtection="0"/>
    <xf numFmtId="0" fontId="9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89" fillId="0" borderId="9" applyNumberFormat="0" applyFill="0" applyAlignment="0" applyProtection="0"/>
    <xf numFmtId="0" fontId="9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4" borderId="0" applyNumberFormat="0" applyBorder="0" applyAlignment="0" applyProtection="0"/>
  </cellStyleXfs>
  <cellXfs count="577">
    <xf numFmtId="0" fontId="0" fillId="0" borderId="0" xfId="0" applyAlignment="1">
      <alignment/>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10" xfId="0" applyFont="1" applyBorder="1" applyAlignment="1">
      <alignment horizontal="center" vertical="center"/>
    </xf>
    <xf numFmtId="0" fontId="10" fillId="0" borderId="11" xfId="0" applyFont="1" applyFill="1" applyBorder="1" applyAlignment="1">
      <alignment horizontal="center" vertical="center" wrapText="1"/>
    </xf>
    <xf numFmtId="0" fontId="10" fillId="24" borderId="11" xfId="0" applyFont="1" applyFill="1" applyBorder="1" applyAlignment="1">
      <alignment horizontal="center" vertical="center" wrapText="1"/>
    </xf>
    <xf numFmtId="0" fontId="9" fillId="0" borderId="11" xfId="0" applyFont="1" applyBorder="1" applyAlignment="1">
      <alignment horizontal="center" vertical="center" wrapText="1"/>
    </xf>
    <xf numFmtId="0" fontId="10" fillId="25" borderId="12" xfId="33" applyFont="1" applyFill="1" applyBorder="1" applyAlignment="1">
      <alignment horizontal="center" vertical="center" wrapText="1"/>
      <protection/>
    </xf>
    <xf numFmtId="0" fontId="10" fillId="25" borderId="13" xfId="33" applyFont="1" applyFill="1" applyBorder="1" applyAlignment="1">
      <alignment horizontal="center" vertical="center" wrapText="1"/>
      <protection/>
    </xf>
    <xf numFmtId="0" fontId="10" fillId="24" borderId="14" xfId="0" applyFont="1" applyFill="1" applyBorder="1" applyAlignment="1">
      <alignment horizontal="center" vertical="center" wrapText="1"/>
    </xf>
    <xf numFmtId="0" fontId="11" fillId="25" borderId="15" xfId="33" applyFont="1" applyFill="1" applyBorder="1" applyAlignment="1">
      <alignment horizontal="center" vertical="center" wrapText="1"/>
      <protection/>
    </xf>
    <xf numFmtId="0" fontId="11" fillId="24" borderId="15" xfId="33" applyFont="1" applyFill="1" applyBorder="1" applyAlignment="1">
      <alignment horizontal="center" vertical="center" wrapText="1"/>
      <protection/>
    </xf>
    <xf numFmtId="0" fontId="11" fillId="25" borderId="15" xfId="33" applyFont="1" applyFill="1" applyBorder="1" applyAlignment="1">
      <alignment vertical="center" wrapText="1"/>
      <protection/>
    </xf>
    <xf numFmtId="0" fontId="13" fillId="24" borderId="11" xfId="33" applyFont="1" applyFill="1" applyBorder="1" applyAlignment="1">
      <alignment horizontal="center" vertical="center" wrapText="1"/>
      <protection/>
    </xf>
    <xf numFmtId="2" fontId="13" fillId="0" borderId="11" xfId="0" applyNumberFormat="1" applyFont="1" applyBorder="1" applyAlignment="1">
      <alignment vertical="center"/>
    </xf>
    <xf numFmtId="2" fontId="13" fillId="24" borderId="11" xfId="0" applyNumberFormat="1" applyFont="1" applyFill="1" applyBorder="1" applyAlignment="1">
      <alignment vertical="center"/>
    </xf>
    <xf numFmtId="2" fontId="13" fillId="0" borderId="11" xfId="0" applyNumberFormat="1" applyFont="1" applyBorder="1" applyAlignment="1">
      <alignment horizontal="center" vertical="center"/>
    </xf>
    <xf numFmtId="0" fontId="11" fillId="24" borderId="15" xfId="33" applyFont="1" applyFill="1" applyBorder="1" applyAlignment="1">
      <alignment horizontal="left" vertical="center" wrapText="1"/>
      <protection/>
    </xf>
    <xf numFmtId="0" fontId="11" fillId="24" borderId="12" xfId="33" applyFont="1" applyFill="1" applyBorder="1" applyAlignment="1">
      <alignment horizontal="center" vertical="center" wrapText="1"/>
      <protection/>
    </xf>
    <xf numFmtId="2" fontId="11" fillId="24" borderId="15" xfId="33" applyNumberFormat="1" applyFont="1" applyFill="1" applyBorder="1" applyAlignment="1">
      <alignment horizontal="center" vertical="center" wrapText="1"/>
      <protection/>
    </xf>
    <xf numFmtId="0" fontId="11" fillId="24" borderId="16" xfId="33" applyFont="1" applyFill="1" applyBorder="1" applyAlignment="1">
      <alignment horizontal="center" vertical="center" wrapText="1"/>
      <protection/>
    </xf>
    <xf numFmtId="0" fontId="11" fillId="24" borderId="16" xfId="33" applyFont="1" applyFill="1" applyBorder="1" applyAlignment="1">
      <alignment horizontal="left" vertical="center" wrapText="1"/>
      <protection/>
    </xf>
    <xf numFmtId="0" fontId="11" fillId="24" borderId="17" xfId="33" applyFont="1" applyFill="1" applyBorder="1" applyAlignment="1">
      <alignment horizontal="center" vertical="center" wrapText="1"/>
      <protection/>
    </xf>
    <xf numFmtId="0" fontId="13" fillId="24" borderId="11" xfId="0" applyFont="1" applyFill="1" applyBorder="1" applyAlignment="1">
      <alignment vertical="center"/>
    </xf>
    <xf numFmtId="0" fontId="16" fillId="24" borderId="15" xfId="33" applyFont="1" applyFill="1" applyBorder="1" applyAlignment="1">
      <alignment horizontal="left" vertical="center" wrapText="1"/>
      <protection/>
    </xf>
    <xf numFmtId="0" fontId="11" fillId="24" borderId="15" xfId="33" applyFont="1" applyFill="1" applyBorder="1" applyAlignment="1">
      <alignment horizontal="center" wrapText="1"/>
      <protection/>
    </xf>
    <xf numFmtId="0" fontId="11" fillId="25" borderId="18" xfId="33" applyFont="1" applyFill="1" applyBorder="1" applyAlignment="1">
      <alignment horizontal="center" vertical="center" wrapText="1"/>
      <protection/>
    </xf>
    <xf numFmtId="0" fontId="11" fillId="24" borderId="13" xfId="33" applyFont="1" applyFill="1" applyBorder="1" applyAlignment="1">
      <alignment horizontal="left" vertical="center" wrapText="1"/>
      <protection/>
    </xf>
    <xf numFmtId="0" fontId="0" fillId="0" borderId="11" xfId="0" applyBorder="1" applyAlignment="1">
      <alignment/>
    </xf>
    <xf numFmtId="2" fontId="9" fillId="0" borderId="19" xfId="0" applyNumberFormat="1" applyFont="1" applyBorder="1" applyAlignment="1">
      <alignment vertical="center"/>
    </xf>
    <xf numFmtId="0" fontId="9" fillId="0" borderId="19" xfId="0" applyFont="1" applyBorder="1" applyAlignment="1">
      <alignment vertical="center"/>
    </xf>
    <xf numFmtId="0" fontId="20" fillId="0" borderId="20" xfId="0" applyFont="1" applyBorder="1" applyAlignment="1">
      <alignment horizontal="center" vertical="center" wrapText="1"/>
    </xf>
    <xf numFmtId="0" fontId="21" fillId="24" borderId="20" xfId="0" applyFont="1" applyFill="1" applyBorder="1" applyAlignment="1">
      <alignment horizontal="center" vertical="center" wrapText="1"/>
    </xf>
    <xf numFmtId="0" fontId="20" fillId="0" borderId="19" xfId="0" applyFont="1" applyBorder="1" applyAlignment="1">
      <alignment horizontal="center" vertical="center" wrapText="1"/>
    </xf>
    <xf numFmtId="0" fontId="21" fillId="24" borderId="19"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24" borderId="11" xfId="0" applyFont="1" applyFill="1" applyBorder="1" applyAlignment="1">
      <alignment horizontal="center" vertical="center" wrapText="1"/>
    </xf>
    <xf numFmtId="0" fontId="20" fillId="0" borderId="11" xfId="0" applyFont="1" applyBorder="1" applyAlignment="1">
      <alignment horizontal="center" vertical="center" wrapText="1"/>
    </xf>
    <xf numFmtId="0" fontId="23" fillId="0" borderId="11" xfId="0" applyFont="1" applyBorder="1" applyAlignment="1">
      <alignment horizontal="center" vertical="top" wrapText="1"/>
    </xf>
    <xf numFmtId="0" fontId="24" fillId="24" borderId="21" xfId="0" applyFont="1" applyFill="1" applyBorder="1" applyAlignment="1">
      <alignment horizontal="left" vertical="center" wrapText="1"/>
    </xf>
    <xf numFmtId="0" fontId="25" fillId="24" borderId="11" xfId="0" applyFont="1" applyFill="1" applyBorder="1" applyAlignment="1">
      <alignment horizontal="center" vertical="center" wrapText="1"/>
    </xf>
    <xf numFmtId="2" fontId="25" fillId="24" borderId="11" xfId="0" applyNumberFormat="1" applyFont="1" applyFill="1" applyBorder="1" applyAlignment="1">
      <alignment horizontal="center" vertical="center" wrapText="1"/>
    </xf>
    <xf numFmtId="0" fontId="25" fillId="24" borderId="11" xfId="0" applyNumberFormat="1" applyFont="1" applyFill="1" applyBorder="1" applyAlignment="1">
      <alignment horizontal="center" vertical="center" wrapText="1"/>
    </xf>
    <xf numFmtId="0" fontId="26" fillId="24" borderId="11" xfId="0" applyFont="1" applyFill="1" applyBorder="1" applyAlignment="1">
      <alignment horizontal="left" vertical="center" wrapText="1"/>
    </xf>
    <xf numFmtId="0" fontId="23" fillId="24" borderId="11" xfId="0" applyFont="1" applyFill="1" applyBorder="1" applyAlignment="1">
      <alignment horizontal="center" vertical="center" wrapText="1"/>
    </xf>
    <xf numFmtId="2" fontId="23" fillId="24" borderId="11" xfId="0" applyNumberFormat="1" applyFont="1" applyFill="1" applyBorder="1" applyAlignment="1">
      <alignment horizontal="center" vertical="center" wrapText="1"/>
    </xf>
    <xf numFmtId="0" fontId="28" fillId="24" borderId="11" xfId="0" applyFont="1" applyFill="1" applyBorder="1" applyAlignment="1">
      <alignment horizontal="left" vertical="center" wrapText="1"/>
    </xf>
    <xf numFmtId="2" fontId="29" fillId="24" borderId="11" xfId="0" applyNumberFormat="1" applyFont="1" applyFill="1" applyBorder="1" applyAlignment="1">
      <alignment horizontal="center" vertical="center" wrapText="1"/>
    </xf>
    <xf numFmtId="0" fontId="29" fillId="24" borderId="11" xfId="0" applyFont="1" applyFill="1" applyBorder="1" applyAlignment="1">
      <alignment horizontal="center" vertical="center" wrapText="1"/>
    </xf>
    <xf numFmtId="0" fontId="31" fillId="0" borderId="11" xfId="0" applyFont="1" applyBorder="1" applyAlignment="1">
      <alignment vertical="top" wrapText="1"/>
    </xf>
    <xf numFmtId="0" fontId="31" fillId="0" borderId="22" xfId="0" applyFont="1" applyBorder="1" applyAlignment="1">
      <alignment vertical="top" wrapText="1"/>
    </xf>
    <xf numFmtId="0" fontId="31" fillId="0" borderId="11" xfId="0" applyFont="1" applyBorder="1" applyAlignment="1">
      <alignment horizontal="justify" vertical="top" wrapText="1"/>
    </xf>
    <xf numFmtId="0" fontId="31" fillId="0" borderId="22" xfId="0" applyFont="1" applyBorder="1" applyAlignment="1">
      <alignment horizontal="justify" vertical="top" wrapText="1"/>
    </xf>
    <xf numFmtId="0" fontId="32" fillId="0" borderId="11" xfId="0" applyFont="1" applyBorder="1" applyAlignment="1">
      <alignment horizontal="center" wrapText="1"/>
    </xf>
    <xf numFmtId="0" fontId="33" fillId="0" borderId="11" xfId="0" applyFont="1" applyBorder="1" applyAlignment="1">
      <alignment horizontal="center" wrapText="1"/>
    </xf>
    <xf numFmtId="2" fontId="33" fillId="0" borderId="11" xfId="0" applyNumberFormat="1" applyFont="1" applyBorder="1" applyAlignment="1">
      <alignment horizontal="center" wrapText="1"/>
    </xf>
    <xf numFmtId="0" fontId="34" fillId="0" borderId="23" xfId="0" applyFont="1" applyBorder="1" applyAlignment="1">
      <alignment horizontal="left" wrapText="1"/>
    </xf>
    <xf numFmtId="0" fontId="34" fillId="0" borderId="0" xfId="0" applyFont="1" applyAlignment="1">
      <alignment wrapText="1"/>
    </xf>
    <xf numFmtId="0" fontId="33" fillId="0" borderId="0" xfId="0" applyFont="1" applyBorder="1" applyAlignment="1">
      <alignment horizontal="center"/>
    </xf>
    <xf numFmtId="0" fontId="33" fillId="0" borderId="0" xfId="0" applyFont="1" applyBorder="1" applyAlignment="1">
      <alignment/>
    </xf>
    <xf numFmtId="0" fontId="37" fillId="24" borderId="20" xfId="0" applyFont="1" applyFill="1" applyBorder="1" applyAlignment="1">
      <alignment horizontal="center" vertical="center" wrapText="1"/>
    </xf>
    <xf numFmtId="0" fontId="37" fillId="24" borderId="19"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24" borderId="11" xfId="0" applyFont="1" applyFill="1" applyBorder="1" applyAlignment="1">
      <alignment horizontal="center" vertical="center" wrapText="1"/>
    </xf>
    <xf numFmtId="0" fontId="34" fillId="0" borderId="24" xfId="0" applyFont="1" applyBorder="1" applyAlignment="1">
      <alignment horizontal="center" vertical="center" wrapText="1"/>
    </xf>
    <xf numFmtId="0" fontId="39" fillId="24" borderId="14" xfId="0" applyFont="1" applyFill="1" applyBorder="1" applyAlignment="1">
      <alignment horizontal="center" vertical="center" wrapText="1"/>
    </xf>
    <xf numFmtId="0" fontId="39" fillId="24" borderId="20" xfId="0" applyFont="1" applyFill="1" applyBorder="1" applyAlignment="1">
      <alignment horizontal="center" vertical="center" wrapText="1"/>
    </xf>
    <xf numFmtId="0" fontId="40" fillId="0" borderId="11" xfId="0" applyFont="1" applyBorder="1" applyAlignment="1">
      <alignment horizontal="center" vertical="top" wrapText="1"/>
    </xf>
    <xf numFmtId="0" fontId="29" fillId="24" borderId="11" xfId="0" applyFont="1" applyFill="1" applyBorder="1" applyAlignment="1">
      <alignment horizontal="left" vertical="center" wrapText="1"/>
    </xf>
    <xf numFmtId="0" fontId="29" fillId="0" borderId="11" xfId="0" applyFont="1" applyFill="1" applyBorder="1" applyAlignment="1">
      <alignment horizontal="center" vertical="center" wrapText="1"/>
    </xf>
    <xf numFmtId="0" fontId="41" fillId="0" borderId="11" xfId="0" applyFont="1" applyBorder="1" applyAlignment="1">
      <alignment horizontal="left" vertical="top" wrapText="1"/>
    </xf>
    <xf numFmtId="0" fontId="41" fillId="0" borderId="11" xfId="0" applyFont="1" applyBorder="1" applyAlignment="1">
      <alignment vertical="top" wrapText="1"/>
    </xf>
    <xf numFmtId="0" fontId="40" fillId="0" borderId="11" xfId="0" applyFont="1" applyFill="1" applyBorder="1" applyAlignment="1">
      <alignment horizontal="center" vertical="top" wrapText="1"/>
    </xf>
    <xf numFmtId="0" fontId="41" fillId="0" borderId="11" xfId="0" applyFont="1" applyBorder="1" applyAlignment="1">
      <alignment horizontal="justify" vertical="top" wrapText="1"/>
    </xf>
    <xf numFmtId="0" fontId="41" fillId="0" borderId="11" xfId="0" applyFont="1" applyFill="1" applyBorder="1" applyAlignment="1">
      <alignment horizontal="left" vertical="top" wrapText="1"/>
    </xf>
    <xf numFmtId="0" fontId="36" fillId="0" borderId="11" xfId="0" applyFont="1" applyBorder="1" applyAlignment="1">
      <alignment/>
    </xf>
    <xf numFmtId="0" fontId="34" fillId="0" borderId="11" xfId="0" applyFont="1" applyBorder="1" applyAlignment="1">
      <alignment horizontal="left" wrapText="1"/>
    </xf>
    <xf numFmtId="0" fontId="40" fillId="0" borderId="11" xfId="0" applyFont="1" applyBorder="1" applyAlignment="1">
      <alignment horizontal="center" wrapText="1"/>
    </xf>
    <xf numFmtId="0" fontId="34" fillId="0" borderId="11" xfId="0" applyFont="1" applyBorder="1" applyAlignment="1">
      <alignment wrapText="1"/>
    </xf>
    <xf numFmtId="0" fontId="36" fillId="0" borderId="0" xfId="0" applyFont="1" applyAlignment="1">
      <alignment/>
    </xf>
    <xf numFmtId="0" fontId="40" fillId="0" borderId="0" xfId="0" applyFont="1" applyBorder="1" applyAlignment="1">
      <alignment horizontal="center"/>
    </xf>
    <xf numFmtId="0" fontId="40" fillId="0" borderId="0" xfId="0" applyFont="1" applyBorder="1" applyAlignment="1">
      <alignment/>
    </xf>
    <xf numFmtId="0" fontId="42" fillId="0" borderId="11" xfId="0" applyFont="1" applyFill="1" applyBorder="1" applyAlignment="1">
      <alignment horizontal="center" vertical="center" wrapText="1"/>
    </xf>
    <xf numFmtId="0" fontId="43" fillId="0" borderId="24" xfId="0" applyFont="1" applyBorder="1" applyAlignment="1">
      <alignment horizontal="center" vertical="center" wrapText="1"/>
    </xf>
    <xf numFmtId="0" fontId="30" fillId="24" borderId="14" xfId="0" applyFont="1" applyFill="1" applyBorder="1" applyAlignment="1">
      <alignment horizontal="center" vertical="center" wrapText="1"/>
    </xf>
    <xf numFmtId="0" fontId="30" fillId="24" borderId="20" xfId="0" applyFont="1" applyFill="1" applyBorder="1" applyAlignment="1">
      <alignment horizontal="center" vertical="center" wrapText="1"/>
    </xf>
    <xf numFmtId="0" fontId="23" fillId="0" borderId="22" xfId="0" applyFont="1" applyBorder="1" applyAlignment="1">
      <alignment horizontal="right" vertical="top" wrapText="1"/>
    </xf>
    <xf numFmtId="4" fontId="23" fillId="0" borderId="11" xfId="0" applyNumberFormat="1" applyFont="1" applyBorder="1" applyAlignment="1">
      <alignment horizontal="right" vertical="top" wrapText="1"/>
    </xf>
    <xf numFmtId="0" fontId="27" fillId="0" borderId="11" xfId="0" applyFont="1" applyBorder="1" applyAlignment="1">
      <alignment horizontal="center" wrapText="1"/>
    </xf>
    <xf numFmtId="4" fontId="27" fillId="0" borderId="11" xfId="0" applyNumberFormat="1" applyFont="1" applyBorder="1" applyAlignment="1">
      <alignment horizontal="right" vertical="top"/>
    </xf>
    <xf numFmtId="0" fontId="0" fillId="0" borderId="0" xfId="0" applyFont="1" applyAlignment="1">
      <alignment/>
    </xf>
    <xf numFmtId="0" fontId="34" fillId="0" borderId="25" xfId="0" applyFont="1" applyBorder="1" applyAlignment="1">
      <alignment horizontal="center" wrapText="1"/>
    </xf>
    <xf numFmtId="0" fontId="32" fillId="24" borderId="25" xfId="0" applyFont="1" applyFill="1" applyBorder="1" applyAlignment="1">
      <alignment horizontal="center" wrapText="1"/>
    </xf>
    <xf numFmtId="0" fontId="34" fillId="0" borderId="26" xfId="0" applyFont="1" applyBorder="1" applyAlignment="1">
      <alignment horizontal="center" wrapText="1"/>
    </xf>
    <xf numFmtId="0" fontId="32" fillId="24" borderId="26" xfId="0" applyFont="1" applyFill="1" applyBorder="1" applyAlignment="1">
      <alignment horizontal="center" wrapText="1"/>
    </xf>
    <xf numFmtId="0" fontId="32" fillId="0" borderId="26" xfId="0" applyFont="1" applyBorder="1" applyAlignment="1">
      <alignment horizontal="center" wrapText="1"/>
    </xf>
    <xf numFmtId="0" fontId="43" fillId="0" borderId="27" xfId="0" applyFont="1" applyBorder="1" applyAlignment="1">
      <alignment horizontal="center" wrapText="1"/>
    </xf>
    <xf numFmtId="0" fontId="43" fillId="0" borderId="25" xfId="0" applyFont="1" applyBorder="1" applyAlignment="1">
      <alignment horizontal="center" wrapText="1"/>
    </xf>
    <xf numFmtId="0" fontId="43" fillId="24" borderId="0" xfId="0" applyFont="1" applyFill="1" applyAlignment="1">
      <alignment horizontal="center" wrapText="1"/>
    </xf>
    <xf numFmtId="0" fontId="43" fillId="24" borderId="28" xfId="0" applyFont="1" applyFill="1" applyBorder="1" applyAlignment="1">
      <alignment horizontal="center" wrapText="1"/>
    </xf>
    <xf numFmtId="0" fontId="43" fillId="24" borderId="27" xfId="0" applyFont="1" applyFill="1" applyBorder="1" applyAlignment="1">
      <alignment horizontal="center" wrapText="1"/>
    </xf>
    <xf numFmtId="0" fontId="43" fillId="24" borderId="25" xfId="0" applyFont="1" applyFill="1" applyBorder="1" applyAlignment="1">
      <alignment horizontal="center" wrapText="1"/>
    </xf>
    <xf numFmtId="0" fontId="23" fillId="0" borderId="29" xfId="0" applyFont="1" applyBorder="1" applyAlignment="1">
      <alignment horizontal="center" vertical="top" wrapText="1"/>
    </xf>
    <xf numFmtId="0" fontId="23" fillId="0" borderId="26" xfId="0" applyFont="1" applyBorder="1" applyAlignment="1">
      <alignment horizontal="center" vertical="top" wrapText="1"/>
    </xf>
    <xf numFmtId="0" fontId="23" fillId="0" borderId="26" xfId="0" applyFont="1" applyBorder="1" applyAlignment="1">
      <alignment horizontal="justify" vertical="top" wrapText="1"/>
    </xf>
    <xf numFmtId="0" fontId="23" fillId="0" borderId="26" xfId="0" applyFont="1" applyBorder="1" applyAlignment="1">
      <alignment horizontal="right" vertical="top" wrapText="1"/>
    </xf>
    <xf numFmtId="0" fontId="32" fillId="0" borderId="30" xfId="0" applyFont="1" applyBorder="1" applyAlignment="1">
      <alignment horizontal="center" wrapText="1"/>
    </xf>
    <xf numFmtId="0" fontId="27" fillId="0" borderId="29" xfId="0" applyFont="1" applyBorder="1" applyAlignment="1">
      <alignment horizontal="center" wrapText="1"/>
    </xf>
    <xf numFmtId="0" fontId="27" fillId="0" borderId="26" xfId="0" applyFont="1" applyBorder="1" applyAlignment="1">
      <alignment horizontal="right" vertical="top"/>
    </xf>
    <xf numFmtId="0" fontId="34" fillId="0" borderId="0" xfId="0" applyFont="1" applyAlignment="1">
      <alignment wrapText="1"/>
    </xf>
    <xf numFmtId="0" fontId="33" fillId="0" borderId="0" xfId="0" applyFont="1" applyAlignment="1">
      <alignment horizontal="center"/>
    </xf>
    <xf numFmtId="0" fontId="33" fillId="0" borderId="0" xfId="0" applyFont="1" applyAlignment="1">
      <alignment/>
    </xf>
    <xf numFmtId="0" fontId="34" fillId="0" borderId="0" xfId="0" applyFont="1" applyAlignment="1">
      <alignment vertical="center" wrapText="1"/>
    </xf>
    <xf numFmtId="0" fontId="34" fillId="0" borderId="0" xfId="0" applyFont="1" applyBorder="1" applyAlignment="1">
      <alignment wrapText="1"/>
    </xf>
    <xf numFmtId="0" fontId="43" fillId="0" borderId="19" xfId="0" applyFont="1" applyBorder="1" applyAlignment="1">
      <alignment horizontal="center" vertical="center" wrapText="1"/>
    </xf>
    <xf numFmtId="0" fontId="30" fillId="24" borderId="21" xfId="0" applyFont="1" applyFill="1" applyBorder="1" applyAlignment="1">
      <alignment horizontal="center" vertical="center" wrapText="1"/>
    </xf>
    <xf numFmtId="0" fontId="30" fillId="24" borderId="11" xfId="0" applyFont="1" applyFill="1" applyBorder="1" applyAlignment="1">
      <alignment horizontal="center" vertical="center" wrapText="1"/>
    </xf>
    <xf numFmtId="0" fontId="27" fillId="0" borderId="11" xfId="0" applyFont="1" applyBorder="1" applyAlignment="1">
      <alignment horizontal="center" vertical="center" wrapText="1"/>
    </xf>
    <xf numFmtId="0" fontId="34" fillId="0" borderId="11" xfId="0" applyFont="1" applyBorder="1" applyAlignment="1">
      <alignment horizontal="center" vertical="center" wrapText="1"/>
    </xf>
    <xf numFmtId="14" fontId="34" fillId="24" borderId="11" xfId="0" applyNumberFormat="1" applyFont="1" applyFill="1" applyBorder="1" applyAlignment="1">
      <alignment horizontal="center" vertical="center" wrapText="1"/>
    </xf>
    <xf numFmtId="0" fontId="34" fillId="24" borderId="11" xfId="0" applyFont="1" applyFill="1" applyBorder="1" applyAlignment="1">
      <alignment horizontal="center" vertical="center" wrapText="1"/>
    </xf>
    <xf numFmtId="0" fontId="39" fillId="24" borderId="11" xfId="0" applyFont="1" applyFill="1" applyBorder="1" applyAlignment="1">
      <alignment horizontal="center" vertical="center" wrapText="1"/>
    </xf>
    <xf numFmtId="2" fontId="34" fillId="24" borderId="11" xfId="0" applyNumberFormat="1" applyFont="1" applyFill="1" applyBorder="1" applyAlignment="1">
      <alignment horizontal="center" vertical="center" wrapText="1"/>
    </xf>
    <xf numFmtId="2" fontId="34" fillId="0" borderId="0" xfId="0" applyNumberFormat="1" applyFont="1" applyAlignment="1">
      <alignment horizontal="center" vertical="center" wrapText="1"/>
    </xf>
    <xf numFmtId="0" fontId="34" fillId="0" borderId="31" xfId="0" applyFont="1" applyBorder="1" applyAlignment="1">
      <alignment horizontal="center" vertical="center" wrapText="1"/>
    </xf>
    <xf numFmtId="2" fontId="39" fillId="24" borderId="11" xfId="0" applyNumberFormat="1" applyFont="1" applyFill="1" applyBorder="1" applyAlignment="1">
      <alignment horizontal="center" vertical="center" wrapText="1"/>
    </xf>
    <xf numFmtId="0" fontId="34" fillId="24" borderId="31" xfId="0" applyFont="1" applyFill="1" applyBorder="1" applyAlignment="1">
      <alignment horizontal="center" vertical="center" wrapText="1"/>
    </xf>
    <xf numFmtId="0" fontId="32" fillId="24" borderId="31" xfId="0" applyFont="1" applyFill="1" applyBorder="1" applyAlignment="1">
      <alignment horizontal="center" wrapText="1"/>
    </xf>
    <xf numFmtId="0" fontId="32" fillId="24" borderId="11" xfId="0" applyFont="1" applyFill="1" applyBorder="1" applyAlignment="1">
      <alignment horizontal="center" wrapText="1"/>
    </xf>
    <xf numFmtId="2" fontId="32" fillId="0" borderId="11" xfId="0" applyNumberFormat="1" applyFont="1" applyBorder="1" applyAlignment="1">
      <alignment horizontal="center" wrapText="1"/>
    </xf>
    <xf numFmtId="1" fontId="32" fillId="0" borderId="11" xfId="0" applyNumberFormat="1" applyFont="1" applyBorder="1" applyAlignment="1">
      <alignment horizontal="center" wrapText="1"/>
    </xf>
    <xf numFmtId="0" fontId="32" fillId="0" borderId="0" xfId="0" applyFont="1" applyAlignment="1">
      <alignment horizontal="center" wrapText="1"/>
    </xf>
    <xf numFmtId="0" fontId="32" fillId="0" borderId="0" xfId="0" applyFont="1" applyBorder="1" applyAlignment="1">
      <alignment wrapText="1"/>
    </xf>
    <xf numFmtId="2" fontId="32" fillId="0" borderId="0" xfId="0" applyNumberFormat="1" applyFont="1" applyBorder="1" applyAlignment="1">
      <alignment wrapText="1"/>
    </xf>
    <xf numFmtId="0" fontId="34" fillId="0" borderId="0" xfId="0" applyFont="1" applyAlignment="1">
      <alignment/>
    </xf>
    <xf numFmtId="0" fontId="34" fillId="0" borderId="0" xfId="0" applyFont="1" applyAlignment="1">
      <alignment horizontal="left"/>
    </xf>
    <xf numFmtId="2" fontId="34" fillId="0" borderId="0" xfId="0" applyNumberFormat="1" applyFont="1" applyBorder="1" applyAlignment="1">
      <alignment wrapText="1"/>
    </xf>
    <xf numFmtId="2" fontId="34" fillId="0" borderId="0" xfId="0" applyNumberFormat="1" applyFont="1" applyAlignment="1">
      <alignment wrapText="1"/>
    </xf>
    <xf numFmtId="0" fontId="47" fillId="0" borderId="11" xfId="0" applyFont="1" applyBorder="1" applyAlignment="1">
      <alignment horizontal="center" vertical="center" wrapText="1"/>
    </xf>
    <xf numFmtId="0" fontId="50" fillId="0" borderId="11" xfId="0" applyFont="1" applyBorder="1" applyAlignment="1">
      <alignment/>
    </xf>
    <xf numFmtId="1" fontId="50" fillId="0" borderId="11" xfId="0" applyNumberFormat="1" applyFont="1" applyBorder="1" applyAlignment="1">
      <alignment/>
    </xf>
    <xf numFmtId="2" fontId="50" fillId="0" borderId="11" xfId="0" applyNumberFormat="1" applyFont="1" applyBorder="1" applyAlignment="1">
      <alignment/>
    </xf>
    <xf numFmtId="164" fontId="50" fillId="0" borderId="11" xfId="0" applyNumberFormat="1" applyFont="1" applyBorder="1" applyAlignment="1">
      <alignment/>
    </xf>
    <xf numFmtId="0" fontId="50" fillId="0" borderId="0" xfId="0" applyFont="1" applyAlignment="1">
      <alignment/>
    </xf>
    <xf numFmtId="1" fontId="50" fillId="0" borderId="0" xfId="0" applyNumberFormat="1" applyFont="1" applyAlignment="1">
      <alignment/>
    </xf>
    <xf numFmtId="2" fontId="50" fillId="0" borderId="0" xfId="0" applyNumberFormat="1" applyFont="1" applyAlignment="1">
      <alignment/>
    </xf>
    <xf numFmtId="164" fontId="50" fillId="0" borderId="0" xfId="0" applyNumberFormat="1" applyFont="1" applyAlignment="1">
      <alignment/>
    </xf>
    <xf numFmtId="0" fontId="0" fillId="0" borderId="0" xfId="53">
      <alignment/>
      <protection/>
    </xf>
    <xf numFmtId="0" fontId="42" fillId="24" borderId="20" xfId="53" applyFont="1" applyFill="1" applyBorder="1" applyAlignment="1">
      <alignment horizontal="center" vertical="center" wrapText="1"/>
      <protection/>
    </xf>
    <xf numFmtId="0" fontId="42" fillId="24" borderId="19" xfId="53" applyFont="1" applyFill="1" applyBorder="1" applyAlignment="1">
      <alignment horizontal="center" vertical="center" wrapText="1"/>
      <protection/>
    </xf>
    <xf numFmtId="0" fontId="42" fillId="0" borderId="11" xfId="53" applyFont="1" applyFill="1" applyBorder="1" applyAlignment="1">
      <alignment horizontal="center" vertical="center" wrapText="1"/>
      <protection/>
    </xf>
    <xf numFmtId="0" fontId="42" fillId="24" borderId="11" xfId="53" applyFont="1" applyFill="1" applyBorder="1" applyAlignment="1">
      <alignment horizontal="center" vertical="center" wrapText="1"/>
      <protection/>
    </xf>
    <xf numFmtId="0" fontId="43" fillId="0" borderId="24" xfId="53" applyFont="1" applyBorder="1" applyAlignment="1">
      <alignment horizontal="center" vertical="center" wrapText="1"/>
      <protection/>
    </xf>
    <xf numFmtId="0" fontId="30" fillId="24" borderId="11" xfId="53" applyFont="1" applyFill="1" applyBorder="1" applyAlignment="1">
      <alignment horizontal="center" vertical="center" wrapText="1"/>
      <protection/>
    </xf>
    <xf numFmtId="0" fontId="51" fillId="0" borderId="11" xfId="53" applyFont="1" applyBorder="1" applyAlignment="1">
      <alignment horizontal="center"/>
      <protection/>
    </xf>
    <xf numFmtId="0" fontId="30" fillId="24" borderId="14" xfId="53" applyFont="1" applyFill="1" applyBorder="1" applyAlignment="1">
      <alignment horizontal="center" vertical="center" wrapText="1"/>
      <protection/>
    </xf>
    <xf numFmtId="0" fontId="46" fillId="0" borderId="11" xfId="53" applyFont="1" applyBorder="1" applyAlignment="1">
      <alignment horizontal="center" vertical="top" wrapText="1"/>
      <protection/>
    </xf>
    <xf numFmtId="0" fontId="52" fillId="24" borderId="32" xfId="0" applyFont="1" applyFill="1" applyBorder="1" applyAlignment="1">
      <alignment horizontal="left" vertical="center" wrapText="1"/>
    </xf>
    <xf numFmtId="0" fontId="53" fillId="0" borderId="11" xfId="0" applyFont="1" applyBorder="1" applyAlignment="1">
      <alignment/>
    </xf>
    <xf numFmtId="0" fontId="38" fillId="0" borderId="11" xfId="0" applyFont="1" applyBorder="1" applyAlignment="1">
      <alignment/>
    </xf>
    <xf numFmtId="0" fontId="37" fillId="24" borderId="14" xfId="53" applyFont="1" applyFill="1" applyBorder="1" applyAlignment="1">
      <alignment horizontal="center" vertical="center" wrapText="1"/>
      <protection/>
    </xf>
    <xf numFmtId="2" fontId="37" fillId="24" borderId="11" xfId="53" applyNumberFormat="1" applyFont="1" applyFill="1" applyBorder="1" applyAlignment="1">
      <alignment horizontal="center" vertical="center" wrapText="1"/>
      <protection/>
    </xf>
    <xf numFmtId="0" fontId="52" fillId="24" borderId="11" xfId="0" applyFont="1" applyFill="1" applyBorder="1" applyAlignment="1">
      <alignment horizontal="left" vertical="center" wrapText="1"/>
    </xf>
    <xf numFmtId="2" fontId="55" fillId="0" borderId="22" xfId="53" applyNumberFormat="1" applyFont="1" applyBorder="1" applyAlignment="1">
      <alignment horizontal="center" vertical="top" wrapText="1"/>
      <protection/>
    </xf>
    <xf numFmtId="0" fontId="55" fillId="0" borderId="22" xfId="53" applyFont="1" applyBorder="1" applyAlignment="1">
      <alignment horizontal="center" vertical="top" wrapText="1"/>
      <protection/>
    </xf>
    <xf numFmtId="2" fontId="38" fillId="0" borderId="11" xfId="0" applyNumberFormat="1" applyFont="1" applyBorder="1" applyAlignment="1">
      <alignment/>
    </xf>
    <xf numFmtId="0" fontId="38" fillId="0" borderId="11" xfId="0" applyFont="1" applyBorder="1" applyAlignment="1">
      <alignment/>
    </xf>
    <xf numFmtId="0" fontId="0" fillId="0" borderId="11" xfId="53" applyBorder="1">
      <alignment/>
      <protection/>
    </xf>
    <xf numFmtId="0" fontId="32" fillId="0" borderId="21" xfId="53" applyFont="1" applyBorder="1" applyAlignment="1">
      <alignment horizontal="center" wrapText="1"/>
      <protection/>
    </xf>
    <xf numFmtId="0" fontId="32" fillId="0" borderId="33" xfId="53" applyFont="1" applyBorder="1" applyAlignment="1">
      <alignment horizontal="center" wrapText="1"/>
      <protection/>
    </xf>
    <xf numFmtId="0" fontId="27" fillId="0" borderId="11" xfId="53" applyFont="1" applyBorder="1" applyAlignment="1">
      <alignment horizontal="right" wrapText="1"/>
      <protection/>
    </xf>
    <xf numFmtId="4" fontId="27" fillId="0" borderId="11" xfId="53" applyNumberFormat="1" applyFont="1" applyBorder="1" applyAlignment="1">
      <alignment horizontal="right" vertical="top"/>
      <protection/>
    </xf>
    <xf numFmtId="0" fontId="27" fillId="0" borderId="11" xfId="53" applyFont="1" applyBorder="1" applyAlignment="1">
      <alignment horizontal="center" wrapText="1"/>
      <protection/>
    </xf>
    <xf numFmtId="2" fontId="27" fillId="0" borderId="33" xfId="53" applyNumberFormat="1" applyFont="1" applyBorder="1" applyAlignment="1">
      <alignment horizontal="center" wrapText="1"/>
      <protection/>
    </xf>
    <xf numFmtId="0" fontId="34" fillId="0" borderId="23" xfId="53" applyFont="1" applyBorder="1" applyAlignment="1">
      <alignment horizontal="left" wrapText="1"/>
      <protection/>
    </xf>
    <xf numFmtId="0" fontId="34" fillId="0" borderId="0" xfId="53" applyFont="1" applyAlignment="1">
      <alignment wrapText="1"/>
      <protection/>
    </xf>
    <xf numFmtId="0" fontId="33" fillId="0" borderId="0" xfId="53" applyFont="1" applyBorder="1" applyAlignment="1">
      <alignment horizontal="center"/>
      <protection/>
    </xf>
    <xf numFmtId="0" fontId="33" fillId="0" borderId="0" xfId="53" applyFont="1" applyBorder="1">
      <alignment/>
      <protection/>
    </xf>
    <xf numFmtId="0" fontId="54" fillId="0" borderId="0" xfId="53" applyFont="1">
      <alignment/>
      <protection/>
    </xf>
    <xf numFmtId="0" fontId="0" fillId="0" borderId="0" xfId="53" applyAlignment="1">
      <alignment/>
      <protection/>
    </xf>
    <xf numFmtId="0" fontId="23" fillId="0" borderId="11" xfId="0" applyFont="1" applyFill="1" applyBorder="1" applyAlignment="1">
      <alignment horizontal="center" vertical="top" wrapText="1"/>
    </xf>
    <xf numFmtId="0" fontId="31" fillId="0" borderId="22" xfId="0" applyFont="1" applyFill="1" applyBorder="1" applyAlignment="1">
      <alignment horizontal="justify" vertical="top" wrapText="1"/>
    </xf>
    <xf numFmtId="0" fontId="23" fillId="0" borderId="22" xfId="0" applyFont="1" applyFill="1" applyBorder="1" applyAlignment="1">
      <alignment horizontal="right" vertical="top" wrapText="1"/>
    </xf>
    <xf numFmtId="4" fontId="23" fillId="0" borderId="11" xfId="0" applyNumberFormat="1" applyFont="1" applyFill="1" applyBorder="1" applyAlignment="1">
      <alignment horizontal="right" vertical="top" wrapText="1"/>
    </xf>
    <xf numFmtId="0" fontId="0" fillId="0" borderId="11" xfId="0" applyBorder="1" applyAlignment="1">
      <alignment horizontal="center"/>
    </xf>
    <xf numFmtId="0" fontId="0" fillId="0" borderId="11" xfId="0" applyFont="1" applyBorder="1" applyAlignment="1">
      <alignment horizontal="center"/>
    </xf>
    <xf numFmtId="2" fontId="0" fillId="0" borderId="11" xfId="0" applyNumberFormat="1" applyBorder="1" applyAlignment="1">
      <alignment horizontal="center"/>
    </xf>
    <xf numFmtId="0" fontId="0" fillId="0" borderId="11" xfId="0" applyBorder="1" applyAlignment="1">
      <alignment wrapText="1"/>
    </xf>
    <xf numFmtId="2" fontId="0" fillId="0" borderId="11" xfId="0" applyNumberFormat="1" applyFont="1" applyBorder="1" applyAlignment="1">
      <alignment horizontal="center"/>
    </xf>
    <xf numFmtId="0" fontId="0" fillId="0" borderId="11" xfId="0" applyFont="1" applyBorder="1" applyAlignment="1">
      <alignment/>
    </xf>
    <xf numFmtId="0" fontId="0" fillId="0" borderId="11" xfId="0" applyFont="1" applyBorder="1" applyAlignment="1">
      <alignment horizontal="left" wrapText="1"/>
    </xf>
    <xf numFmtId="0" fontId="0" fillId="0" borderId="11" xfId="0" applyFont="1" applyBorder="1" applyAlignment="1">
      <alignment horizontal="center" vertical="center"/>
    </xf>
    <xf numFmtId="2" fontId="0" fillId="0" borderId="11" xfId="0" applyNumberFormat="1" applyFont="1" applyBorder="1" applyAlignment="1">
      <alignment horizontal="center" vertical="center"/>
    </xf>
    <xf numFmtId="0" fontId="0" fillId="0" borderId="11" xfId="0" applyFill="1" applyBorder="1" applyAlignment="1">
      <alignment horizontal="center"/>
    </xf>
    <xf numFmtId="0" fontId="43" fillId="0" borderId="11" xfId="0" applyFont="1" applyBorder="1" applyAlignment="1">
      <alignment horizontal="center" vertical="center" wrapText="1"/>
    </xf>
    <xf numFmtId="0" fontId="23" fillId="0" borderId="11" xfId="0" applyFont="1" applyBorder="1" applyAlignment="1">
      <alignment horizontal="center" vertical="center" wrapText="1"/>
    </xf>
    <xf numFmtId="0" fontId="31" fillId="0" borderId="11" xfId="0" applyFont="1" applyFill="1" applyBorder="1" applyAlignment="1">
      <alignment horizontal="left" vertical="center" wrapText="1"/>
    </xf>
    <xf numFmtId="0" fontId="31" fillId="0" borderId="22" xfId="0" applyFont="1" applyFill="1" applyBorder="1" applyAlignment="1">
      <alignment horizontal="center" vertical="center" wrapText="1"/>
    </xf>
    <xf numFmtId="4" fontId="23" fillId="0" borderId="11" xfId="0" applyNumberFormat="1" applyFont="1" applyBorder="1" applyAlignment="1">
      <alignment horizontal="center" vertical="center" wrapText="1"/>
    </xf>
    <xf numFmtId="0" fontId="23" fillId="0" borderId="22" xfId="0" applyFont="1" applyFill="1" applyBorder="1" applyAlignment="1">
      <alignment horizontal="center" vertical="center" wrapText="1"/>
    </xf>
    <xf numFmtId="0" fontId="30" fillId="24" borderId="23" xfId="0" applyFont="1" applyFill="1" applyBorder="1" applyAlignment="1">
      <alignment horizontal="center" vertical="center" wrapText="1"/>
    </xf>
    <xf numFmtId="0" fontId="59" fillId="0" borderId="11" xfId="0" applyFont="1" applyBorder="1" applyAlignment="1">
      <alignment vertical="top" wrapText="1"/>
    </xf>
    <xf numFmtId="0" fontId="23" fillId="0" borderId="11" xfId="0" applyFont="1" applyBorder="1" applyAlignment="1">
      <alignment horizontal="right" vertical="top" wrapText="1"/>
    </xf>
    <xf numFmtId="2" fontId="23" fillId="0" borderId="11" xfId="0" applyNumberFormat="1" applyFont="1" applyBorder="1" applyAlignment="1">
      <alignment horizontal="right" vertical="top" wrapText="1"/>
    </xf>
    <xf numFmtId="2" fontId="31" fillId="0" borderId="11" xfId="0" applyNumberFormat="1" applyFont="1" applyBorder="1" applyAlignment="1">
      <alignment vertical="top" wrapText="1"/>
    </xf>
    <xf numFmtId="0" fontId="31" fillId="0" borderId="11" xfId="0" applyFont="1" applyFill="1" applyBorder="1" applyAlignment="1">
      <alignment horizontal="justify" vertical="top" wrapText="1"/>
    </xf>
    <xf numFmtId="2" fontId="32" fillId="0" borderId="33" xfId="0" applyNumberFormat="1" applyFont="1" applyBorder="1" applyAlignment="1">
      <alignment horizontal="center" wrapText="1"/>
    </xf>
    <xf numFmtId="0" fontId="53" fillId="0" borderId="0" xfId="0" applyFont="1" applyAlignment="1">
      <alignment/>
    </xf>
    <xf numFmtId="0" fontId="64" fillId="0" borderId="11" xfId="0" applyFont="1" applyBorder="1" applyAlignment="1">
      <alignment horizontal="center" vertical="center" wrapText="1"/>
    </xf>
    <xf numFmtId="0" fontId="65" fillId="0" borderId="11" xfId="0" applyFont="1" applyBorder="1" applyAlignment="1">
      <alignment horizontal="center" vertical="center"/>
    </xf>
    <xf numFmtId="0" fontId="65" fillId="0" borderId="22" xfId="0" applyFont="1" applyBorder="1" applyAlignment="1">
      <alignment horizontal="center" vertical="center"/>
    </xf>
    <xf numFmtId="0" fontId="66" fillId="0" borderId="11" xfId="0" applyFont="1" applyBorder="1" applyAlignment="1">
      <alignment horizontal="center" vertical="center"/>
    </xf>
    <xf numFmtId="0" fontId="60" fillId="0" borderId="32" xfId="0" applyFont="1" applyBorder="1" applyAlignment="1">
      <alignment horizontal="left" vertical="center" wrapText="1"/>
    </xf>
    <xf numFmtId="0" fontId="26" fillId="0" borderId="11" xfId="0" applyFont="1" applyBorder="1" applyAlignment="1">
      <alignment vertical="center"/>
    </xf>
    <xf numFmtId="2" fontId="26" fillId="0" borderId="11" xfId="0" applyNumberFormat="1" applyFont="1" applyBorder="1" applyAlignment="1">
      <alignment vertical="center"/>
    </xf>
    <xf numFmtId="0" fontId="26" fillId="0" borderId="11" xfId="0" applyFont="1" applyFill="1" applyBorder="1" applyAlignment="1">
      <alignment horizontal="right" vertical="center"/>
    </xf>
    <xf numFmtId="0" fontId="60" fillId="0" borderId="21" xfId="0" applyFont="1" applyBorder="1" applyAlignment="1">
      <alignment horizontal="left" vertical="center" wrapText="1"/>
    </xf>
    <xf numFmtId="0" fontId="60" fillId="0" borderId="34" xfId="0" applyFont="1" applyBorder="1" applyAlignment="1">
      <alignment horizontal="left" vertical="center" wrapText="1"/>
    </xf>
    <xf numFmtId="0" fontId="60" fillId="0" borderId="21" xfId="0" applyFont="1" applyFill="1" applyBorder="1" applyAlignment="1">
      <alignment horizontal="left" vertical="center" wrapText="1"/>
    </xf>
    <xf numFmtId="0" fontId="66" fillId="0" borderId="11" xfId="0" applyFont="1" applyFill="1" applyBorder="1" applyAlignment="1">
      <alignment horizontal="center" vertical="center"/>
    </xf>
    <xf numFmtId="0" fontId="26" fillId="0" borderId="11" xfId="0" applyFont="1" applyFill="1" applyBorder="1" applyAlignment="1">
      <alignment vertical="center"/>
    </xf>
    <xf numFmtId="2" fontId="26" fillId="0" borderId="11" xfId="0" applyNumberFormat="1" applyFont="1" applyFill="1" applyBorder="1" applyAlignment="1">
      <alignment vertical="center"/>
    </xf>
    <xf numFmtId="0" fontId="66" fillId="0" borderId="19" xfId="0" applyFont="1" applyFill="1" applyBorder="1" applyAlignment="1">
      <alignment horizontal="center" vertical="center"/>
    </xf>
    <xf numFmtId="0" fontId="60" fillId="0" borderId="34" xfId="0" applyFont="1" applyFill="1" applyBorder="1" applyAlignment="1">
      <alignment horizontal="left" vertical="center" wrapText="1"/>
    </xf>
    <xf numFmtId="0" fontId="26" fillId="0" borderId="19" xfId="0" applyFont="1" applyFill="1" applyBorder="1" applyAlignment="1">
      <alignment vertical="center"/>
    </xf>
    <xf numFmtId="2" fontId="26" fillId="0" borderId="19" xfId="0" applyNumberFormat="1" applyFont="1" applyFill="1" applyBorder="1" applyAlignment="1">
      <alignment vertical="center"/>
    </xf>
    <xf numFmtId="0" fontId="60" fillId="0" borderId="14" xfId="0" applyFont="1" applyFill="1" applyBorder="1" applyAlignment="1">
      <alignment horizontal="left" vertical="center" wrapText="1"/>
    </xf>
    <xf numFmtId="0" fontId="60" fillId="0" borderId="35" xfId="0" applyFont="1" applyBorder="1" applyAlignment="1">
      <alignment horizontal="right" vertical="center"/>
    </xf>
    <xf numFmtId="2" fontId="60" fillId="0" borderId="35" xfId="0" applyNumberFormat="1" applyFont="1" applyBorder="1" applyAlignment="1">
      <alignment horizontal="right" vertical="center"/>
    </xf>
    <xf numFmtId="0" fontId="60" fillId="0" borderId="0" xfId="0" applyFont="1" applyBorder="1" applyAlignment="1">
      <alignment horizontal="right" vertical="center"/>
    </xf>
    <xf numFmtId="0" fontId="66" fillId="0" borderId="14" xfId="0" applyFont="1" applyBorder="1" applyAlignment="1">
      <alignment horizontal="center" vertical="center"/>
    </xf>
    <xf numFmtId="0" fontId="66" fillId="0" borderId="20" xfId="0" applyFont="1" applyBorder="1" applyAlignment="1">
      <alignment horizontal="center" vertical="center"/>
    </xf>
    <xf numFmtId="0" fontId="66" fillId="0" borderId="23" xfId="0" applyFont="1" applyBorder="1" applyAlignment="1">
      <alignment horizontal="center" vertical="center"/>
    </xf>
    <xf numFmtId="0" fontId="53" fillId="0" borderId="36" xfId="0" applyFont="1" applyBorder="1" applyAlignment="1">
      <alignment horizontal="center"/>
    </xf>
    <xf numFmtId="0" fontId="53" fillId="0" borderId="37" xfId="0" applyFont="1" applyBorder="1" applyAlignment="1">
      <alignment horizontal="center"/>
    </xf>
    <xf numFmtId="0" fontId="64" fillId="0" borderId="37" xfId="0" applyFont="1" applyBorder="1" applyAlignment="1">
      <alignment horizontal="center" vertical="center"/>
    </xf>
    <xf numFmtId="0" fontId="0" fillId="0" borderId="35" xfId="0" applyBorder="1" applyAlignment="1">
      <alignment/>
    </xf>
    <xf numFmtId="0" fontId="64" fillId="0" borderId="35" xfId="0" applyFont="1" applyBorder="1" applyAlignment="1">
      <alignment horizontal="center" vertical="center"/>
    </xf>
    <xf numFmtId="0" fontId="64" fillId="0" borderId="38" xfId="0" applyFont="1" applyBorder="1" applyAlignment="1">
      <alignment horizontal="center" vertical="center"/>
    </xf>
    <xf numFmtId="0" fontId="64" fillId="0" borderId="39" xfId="0" applyFont="1" applyBorder="1" applyAlignment="1">
      <alignment horizontal="center" vertical="center"/>
    </xf>
    <xf numFmtId="0" fontId="66" fillId="0" borderId="11" xfId="0" applyFont="1" applyBorder="1" applyAlignment="1">
      <alignment horizontal="left" vertical="center"/>
    </xf>
    <xf numFmtId="0" fontId="67" fillId="0" borderId="19" xfId="0" applyFont="1" applyBorder="1" applyAlignment="1">
      <alignment horizontal="center" vertical="center"/>
    </xf>
    <xf numFmtId="0" fontId="66" fillId="0" borderId="19" xfId="0" applyFont="1" applyBorder="1" applyAlignment="1">
      <alignment horizontal="right" vertical="center"/>
    </xf>
    <xf numFmtId="165" fontId="68" fillId="0" borderId="19" xfId="0" applyNumberFormat="1" applyFont="1" applyBorder="1" applyAlignment="1">
      <alignment horizontal="right" vertical="center"/>
    </xf>
    <xf numFmtId="2" fontId="67" fillId="0" borderId="19" xfId="0" applyNumberFormat="1" applyFont="1" applyBorder="1" applyAlignment="1">
      <alignment horizontal="right" vertical="center"/>
    </xf>
    <xf numFmtId="1" fontId="0" fillId="0" borderId="19" xfId="0" applyNumberFormat="1" applyBorder="1" applyAlignment="1">
      <alignment horizontal="right" vertical="center"/>
    </xf>
    <xf numFmtId="165" fontId="63" fillId="0" borderId="19" xfId="0" applyNumberFormat="1" applyFont="1" applyBorder="1" applyAlignment="1">
      <alignment horizontal="right" vertical="center"/>
    </xf>
    <xf numFmtId="2" fontId="0" fillId="0" borderId="19" xfId="0" applyNumberFormat="1" applyBorder="1" applyAlignment="1">
      <alignment horizontal="right" vertical="center"/>
    </xf>
    <xf numFmtId="0" fontId="26" fillId="0" borderId="19" xfId="0" applyFont="1" applyBorder="1" applyAlignment="1">
      <alignment horizontal="left" vertical="center" wrapText="1"/>
    </xf>
    <xf numFmtId="0" fontId="66" fillId="0" borderId="19" xfId="0" applyFont="1" applyBorder="1" applyAlignment="1">
      <alignment horizontal="left" vertical="center" wrapText="1"/>
    </xf>
    <xf numFmtId="0" fontId="66" fillId="0" borderId="11" xfId="0" applyFont="1" applyBorder="1" applyAlignment="1">
      <alignment horizontal="right" vertical="center"/>
    </xf>
    <xf numFmtId="1" fontId="0" fillId="0" borderId="11" xfId="0" applyNumberFormat="1" applyBorder="1" applyAlignment="1">
      <alignment horizontal="right" vertical="center"/>
    </xf>
    <xf numFmtId="2" fontId="63" fillId="0" borderId="19" xfId="0" applyNumberFormat="1" applyFont="1" applyBorder="1" applyAlignment="1">
      <alignment horizontal="right" vertical="center"/>
    </xf>
    <xf numFmtId="166" fontId="63" fillId="0" borderId="19" xfId="0" applyNumberFormat="1" applyFont="1" applyBorder="1" applyAlignment="1">
      <alignment horizontal="right" vertical="center"/>
    </xf>
    <xf numFmtId="0" fontId="60" fillId="0" borderId="11" xfId="0" applyFont="1" applyBorder="1" applyAlignment="1">
      <alignment horizontal="right" vertical="center"/>
    </xf>
    <xf numFmtId="0" fontId="64" fillId="0" borderId="30" xfId="0" applyFont="1" applyBorder="1" applyAlignment="1">
      <alignment vertical="center"/>
    </xf>
    <xf numFmtId="0" fontId="0" fillId="0" borderId="11" xfId="0" applyBorder="1" applyAlignment="1">
      <alignment horizontal="right" vertical="center"/>
    </xf>
    <xf numFmtId="2" fontId="64" fillId="0" borderId="35" xfId="0" applyNumberFormat="1" applyFont="1" applyBorder="1" applyAlignment="1">
      <alignment vertical="center"/>
    </xf>
    <xf numFmtId="1" fontId="60" fillId="0" borderId="30" xfId="0" applyNumberFormat="1" applyFont="1" applyBorder="1" applyAlignment="1">
      <alignment vertical="center"/>
    </xf>
    <xf numFmtId="2" fontId="65" fillId="0" borderId="35" xfId="0" applyNumberFormat="1" applyFont="1" applyBorder="1" applyAlignment="1">
      <alignment vertical="center"/>
    </xf>
    <xf numFmtId="1" fontId="64" fillId="0" borderId="30" xfId="0" applyNumberFormat="1" applyFont="1" applyBorder="1" applyAlignment="1">
      <alignment vertical="center"/>
    </xf>
    <xf numFmtId="1" fontId="64" fillId="0" borderId="37" xfId="0" applyNumberFormat="1" applyFont="1" applyBorder="1" applyAlignment="1">
      <alignment vertical="center"/>
    </xf>
    <xf numFmtId="2" fontId="64" fillId="0" borderId="19" xfId="0" applyNumberFormat="1" applyFont="1" applyBorder="1" applyAlignment="1">
      <alignment horizontal="right" vertical="center"/>
    </xf>
    <xf numFmtId="0" fontId="53" fillId="0" borderId="0" xfId="0" applyFont="1" applyBorder="1" applyAlignment="1">
      <alignment horizontal="left" wrapText="1"/>
    </xf>
    <xf numFmtId="0" fontId="0" fillId="0" borderId="0" xfId="0" applyBorder="1" applyAlignment="1">
      <alignment/>
    </xf>
    <xf numFmtId="0" fontId="67" fillId="0" borderId="0" xfId="0" applyFont="1" applyBorder="1" applyAlignment="1">
      <alignment/>
    </xf>
    <xf numFmtId="0" fontId="53" fillId="0" borderId="0" xfId="0" applyFont="1" applyBorder="1" applyAlignment="1">
      <alignment/>
    </xf>
    <xf numFmtId="0" fontId="63" fillId="0" borderId="0" xfId="0" applyFont="1" applyAlignment="1">
      <alignment horizontal="left"/>
    </xf>
    <xf numFmtId="0" fontId="27" fillId="0" borderId="0" xfId="0" applyFont="1" applyAlignment="1">
      <alignment horizontal="center" wrapText="1"/>
    </xf>
    <xf numFmtId="0" fontId="34" fillId="0" borderId="0" xfId="0" applyFont="1" applyBorder="1" applyAlignment="1">
      <alignment horizontal="center" wrapText="1"/>
    </xf>
    <xf numFmtId="0" fontId="44" fillId="0" borderId="0" xfId="0" applyFont="1" applyAlignment="1">
      <alignment/>
    </xf>
    <xf numFmtId="0" fontId="27" fillId="24" borderId="11" xfId="0" applyFont="1" applyFill="1" applyBorder="1" applyAlignment="1">
      <alignment horizontal="center" vertical="center" wrapText="1"/>
    </xf>
    <xf numFmtId="0" fontId="34" fillId="24" borderId="21" xfId="0" applyFont="1" applyFill="1" applyBorder="1" applyAlignment="1">
      <alignment horizontal="center" vertical="center" wrapText="1"/>
    </xf>
    <xf numFmtId="0" fontId="70" fillId="0" borderId="0" xfId="0" applyFont="1" applyAlignment="1">
      <alignment vertical="center"/>
    </xf>
    <xf numFmtId="0" fontId="70" fillId="0" borderId="0" xfId="0" applyFont="1" applyBorder="1" applyAlignment="1">
      <alignment vertical="center" wrapText="1"/>
    </xf>
    <xf numFmtId="2" fontId="31" fillId="0" borderId="22" xfId="0" applyNumberFormat="1" applyFont="1" applyBorder="1" applyAlignment="1">
      <alignment vertical="top" wrapText="1"/>
    </xf>
    <xf numFmtId="2" fontId="31" fillId="0" borderId="22" xfId="0" applyNumberFormat="1" applyFont="1" applyBorder="1" applyAlignment="1">
      <alignment horizontal="right" vertical="top" wrapText="1"/>
    </xf>
    <xf numFmtId="2" fontId="27" fillId="0" borderId="11" xfId="0" applyNumberFormat="1" applyFont="1" applyBorder="1" applyAlignment="1">
      <alignment horizontal="right" vertical="top"/>
    </xf>
    <xf numFmtId="0" fontId="72" fillId="0" borderId="24" xfId="0" applyFont="1" applyBorder="1" applyAlignment="1">
      <alignment horizontal="center" vertical="center" wrapText="1"/>
    </xf>
    <xf numFmtId="0" fontId="73" fillId="24" borderId="14" xfId="0" applyFont="1" applyFill="1" applyBorder="1" applyAlignment="1">
      <alignment horizontal="center" vertical="center" wrapText="1"/>
    </xf>
    <xf numFmtId="0" fontId="73" fillId="24" borderId="20" xfId="0" applyFont="1" applyFill="1" applyBorder="1" applyAlignment="1">
      <alignment horizontal="center" vertical="center" wrapText="1"/>
    </xf>
    <xf numFmtId="0" fontId="74" fillId="24" borderId="11" xfId="0" applyFont="1" applyFill="1" applyBorder="1" applyAlignment="1">
      <alignment vertical="center" wrapText="1"/>
    </xf>
    <xf numFmtId="0" fontId="75" fillId="24" borderId="22" xfId="0" applyFont="1" applyFill="1" applyBorder="1" applyAlignment="1">
      <alignment horizontal="center" vertical="top" wrapText="1"/>
    </xf>
    <xf numFmtId="0" fontId="76" fillId="24" borderId="22" xfId="0" applyFont="1" applyFill="1" applyBorder="1" applyAlignment="1">
      <alignment horizontal="center" vertical="top" wrapText="1"/>
    </xf>
    <xf numFmtId="2" fontId="76" fillId="24" borderId="22" xfId="0" applyNumberFormat="1" applyFont="1" applyFill="1" applyBorder="1" applyAlignment="1">
      <alignment horizontal="center" vertical="top" wrapText="1"/>
    </xf>
    <xf numFmtId="0" fontId="23" fillId="0" borderId="11" xfId="0" applyFont="1" applyFill="1" applyBorder="1" applyAlignment="1">
      <alignment horizontal="center" vertical="center" wrapText="1"/>
    </xf>
    <xf numFmtId="0" fontId="74" fillId="0" borderId="11" xfId="0" applyFont="1" applyFill="1" applyBorder="1" applyAlignment="1">
      <alignment horizontal="justify" vertical="center" wrapText="1"/>
    </xf>
    <xf numFmtId="0" fontId="75" fillId="0" borderId="22" xfId="0" applyFont="1" applyFill="1" applyBorder="1" applyAlignment="1">
      <alignment horizontal="center" vertical="top" wrapText="1"/>
    </xf>
    <xf numFmtId="4" fontId="32" fillId="0" borderId="11" xfId="0" applyNumberFormat="1" applyFont="1" applyBorder="1" applyAlignment="1">
      <alignment horizontal="right"/>
    </xf>
    <xf numFmtId="0" fontId="34" fillId="0" borderId="0" xfId="0" applyFont="1" applyBorder="1" applyAlignment="1">
      <alignment horizontal="left" wrapText="1"/>
    </xf>
    <xf numFmtId="0" fontId="53" fillId="0" borderId="0" xfId="0" applyFont="1" applyAlignment="1">
      <alignment horizontal="left"/>
    </xf>
    <xf numFmtId="0" fontId="53" fillId="0" borderId="31" xfId="0" applyFont="1" applyBorder="1" applyAlignment="1">
      <alignment horizontal="left"/>
    </xf>
    <xf numFmtId="0" fontId="53" fillId="0" borderId="31" xfId="0" applyFont="1" applyBorder="1" applyAlignment="1">
      <alignment/>
    </xf>
    <xf numFmtId="0" fontId="0" fillId="0" borderId="0" xfId="0" applyAlignment="1">
      <alignment vertical="top"/>
    </xf>
    <xf numFmtId="0" fontId="0" fillId="0" borderId="11" xfId="0" applyBorder="1" applyAlignment="1">
      <alignment vertical="top"/>
    </xf>
    <xf numFmtId="2" fontId="29" fillId="0" borderId="11" xfId="0" applyNumberFormat="1" applyFont="1" applyBorder="1" applyAlignment="1">
      <alignment/>
    </xf>
    <xf numFmtId="0" fontId="40" fillId="24" borderId="20" xfId="0" applyFont="1" applyFill="1" applyBorder="1" applyAlignment="1">
      <alignment horizontal="left" vertical="center" wrapText="1"/>
    </xf>
    <xf numFmtId="0" fontId="40" fillId="24" borderId="20" xfId="0" applyFont="1" applyFill="1" applyBorder="1" applyAlignment="1">
      <alignment horizontal="right" wrapText="1"/>
    </xf>
    <xf numFmtId="2" fontId="40" fillId="24" borderId="20" xfId="0" applyNumberFormat="1" applyFont="1" applyFill="1" applyBorder="1" applyAlignment="1">
      <alignment horizontal="right" wrapText="1"/>
    </xf>
    <xf numFmtId="0" fontId="29" fillId="24" borderId="20" xfId="0" applyFont="1" applyFill="1" applyBorder="1" applyAlignment="1">
      <alignment horizontal="right" wrapText="1"/>
    </xf>
    <xf numFmtId="0" fontId="29" fillId="0" borderId="11" xfId="0" applyFont="1" applyBorder="1" applyAlignment="1">
      <alignment horizontal="right"/>
    </xf>
    <xf numFmtId="2" fontId="29" fillId="0" borderId="11" xfId="0" applyNumberFormat="1" applyFont="1" applyBorder="1" applyAlignment="1">
      <alignment horizontal="right"/>
    </xf>
    <xf numFmtId="0" fontId="0" fillId="0" borderId="11" xfId="0" applyBorder="1" applyAlignment="1">
      <alignment horizontal="right"/>
    </xf>
    <xf numFmtId="2" fontId="0" fillId="0" borderId="11" xfId="0" applyNumberFormat="1" applyBorder="1" applyAlignment="1">
      <alignment horizontal="right"/>
    </xf>
    <xf numFmtId="0" fontId="31" fillId="0" borderId="22" xfId="0" applyFont="1" applyBorder="1" applyAlignment="1">
      <alignment horizontal="center" vertical="top" wrapText="1"/>
    </xf>
    <xf numFmtId="0" fontId="11" fillId="25" borderId="40" xfId="33" applyFont="1" applyFill="1" applyBorder="1" applyAlignment="1">
      <alignment horizontal="center" vertical="center" wrapText="1"/>
      <protection/>
    </xf>
    <xf numFmtId="0" fontId="11" fillId="24" borderId="40" xfId="33" applyFont="1" applyFill="1" applyBorder="1" applyAlignment="1">
      <alignment horizontal="center" vertical="center" wrapText="1"/>
      <protection/>
    </xf>
    <xf numFmtId="0" fontId="11" fillId="24" borderId="40" xfId="33" applyFont="1" applyFill="1" applyBorder="1" applyAlignment="1">
      <alignment horizontal="left" vertical="center" wrapText="1"/>
      <protection/>
    </xf>
    <xf numFmtId="0" fontId="13" fillId="24" borderId="15" xfId="33" applyFont="1" applyFill="1" applyBorder="1" applyAlignment="1">
      <alignment horizontal="center" vertical="center" wrapText="1"/>
      <protection/>
    </xf>
    <xf numFmtId="2" fontId="13" fillId="0" borderId="15" xfId="0" applyNumberFormat="1" applyFont="1" applyBorder="1" applyAlignment="1">
      <alignment vertical="center"/>
    </xf>
    <xf numFmtId="0" fontId="0" fillId="0" borderId="19" xfId="0" applyBorder="1" applyAlignment="1">
      <alignment/>
    </xf>
    <xf numFmtId="0" fontId="17" fillId="0" borderId="40" xfId="0" applyFont="1" applyBorder="1" applyAlignment="1">
      <alignment vertical="center" wrapText="1"/>
    </xf>
    <xf numFmtId="0" fontId="51" fillId="0" borderId="0" xfId="0" applyFont="1" applyAlignment="1">
      <alignment/>
    </xf>
    <xf numFmtId="0" fontId="66" fillId="0" borderId="0" xfId="0" applyFont="1" applyAlignment="1">
      <alignment/>
    </xf>
    <xf numFmtId="0" fontId="6" fillId="0" borderId="0" xfId="0" applyFont="1" applyAlignment="1">
      <alignment wrapText="1"/>
    </xf>
    <xf numFmtId="0" fontId="0" fillId="24" borderId="0" xfId="0" applyFill="1" applyAlignment="1">
      <alignment/>
    </xf>
    <xf numFmtId="0" fontId="0" fillId="0" borderId="0" xfId="0" applyFill="1" applyAlignment="1">
      <alignment/>
    </xf>
    <xf numFmtId="0" fontId="31" fillId="0" borderId="22" xfId="0" applyFont="1" applyFill="1" applyBorder="1" applyAlignment="1">
      <alignment horizontal="center" vertical="top" wrapText="1"/>
    </xf>
    <xf numFmtId="0" fontId="34" fillId="0" borderId="20" xfId="0" applyFont="1" applyBorder="1" applyAlignment="1">
      <alignment horizontal="center" vertical="center" wrapText="1"/>
    </xf>
    <xf numFmtId="0" fontId="34" fillId="0" borderId="19" xfId="0" applyFont="1" applyBorder="1" applyAlignment="1">
      <alignment horizontal="center" vertical="center" wrapText="1"/>
    </xf>
    <xf numFmtId="0" fontId="42" fillId="24" borderId="11" xfId="0" applyFont="1" applyFill="1" applyBorder="1" applyAlignment="1">
      <alignment horizontal="center" vertical="center" wrapText="1"/>
    </xf>
    <xf numFmtId="0" fontId="32" fillId="0" borderId="33" xfId="0" applyFont="1" applyBorder="1" applyAlignment="1">
      <alignment horizontal="center" wrapText="1"/>
    </xf>
    <xf numFmtId="0" fontId="42" fillId="24" borderId="20" xfId="0" applyFont="1" applyFill="1" applyBorder="1" applyAlignment="1">
      <alignment horizontal="center" vertical="center" wrapText="1"/>
    </xf>
    <xf numFmtId="0" fontId="42" fillId="24" borderId="19" xfId="0" applyFont="1" applyFill="1" applyBorder="1" applyAlignment="1">
      <alignment horizontal="center" vertical="center" wrapText="1"/>
    </xf>
    <xf numFmtId="0" fontId="41" fillId="0" borderId="11" xfId="0" applyFont="1" applyBorder="1" applyAlignment="1">
      <alignment horizontal="center" vertical="top" wrapText="1"/>
    </xf>
    <xf numFmtId="0" fontId="41" fillId="0" borderId="11" xfId="0" applyFont="1" applyFill="1" applyBorder="1" applyAlignment="1">
      <alignment horizontal="center" vertical="top" wrapText="1"/>
    </xf>
    <xf numFmtId="0" fontId="34" fillId="0" borderId="11" xfId="0" applyFont="1" applyBorder="1" applyAlignment="1">
      <alignment horizontal="center" wrapText="1"/>
    </xf>
    <xf numFmtId="0" fontId="32" fillId="0" borderId="31" xfId="0" applyFont="1" applyBorder="1" applyAlignment="1">
      <alignment horizontal="center" wrapText="1"/>
    </xf>
    <xf numFmtId="0" fontId="0" fillId="0" borderId="0" xfId="0" applyAlignment="1">
      <alignment horizontal="center"/>
    </xf>
    <xf numFmtId="0" fontId="33" fillId="0" borderId="36" xfId="0" applyFont="1" applyBorder="1" applyAlignment="1">
      <alignment horizontal="center" vertical="top" wrapText="1"/>
    </xf>
    <xf numFmtId="0" fontId="33" fillId="0" borderId="39" xfId="0" applyFont="1" applyBorder="1" applyAlignment="1">
      <alignment horizontal="center" vertical="top" wrapText="1"/>
    </xf>
    <xf numFmtId="0" fontId="33" fillId="0" borderId="39" xfId="0" applyFont="1" applyBorder="1" applyAlignment="1">
      <alignment vertical="top" wrapText="1"/>
    </xf>
    <xf numFmtId="0" fontId="33" fillId="0" borderId="39" xfId="0" applyFont="1" applyBorder="1" applyAlignment="1">
      <alignment horizontal="right" vertical="top" wrapText="1"/>
    </xf>
    <xf numFmtId="2" fontId="33" fillId="0" borderId="39" xfId="0" applyNumberFormat="1" applyFont="1" applyBorder="1" applyAlignment="1">
      <alignment vertical="top" wrapText="1"/>
    </xf>
    <xf numFmtId="2" fontId="33" fillId="0" borderId="39" xfId="0" applyNumberFormat="1" applyFont="1" applyBorder="1" applyAlignment="1">
      <alignment horizontal="right" vertical="top" wrapText="1"/>
    </xf>
    <xf numFmtId="0" fontId="76" fillId="24" borderId="39" xfId="0" applyFont="1" applyFill="1" applyBorder="1" applyAlignment="1">
      <alignment horizontal="center" vertical="top" wrapText="1"/>
    </xf>
    <xf numFmtId="0" fontId="76" fillId="24" borderId="26" xfId="0" applyFont="1" applyFill="1" applyBorder="1" applyAlignment="1">
      <alignment horizontal="center" vertical="top" wrapText="1"/>
    </xf>
    <xf numFmtId="4" fontId="32" fillId="0" borderId="29" xfId="0" applyNumberFormat="1" applyFont="1" applyBorder="1" applyAlignment="1">
      <alignment horizontal="right"/>
    </xf>
    <xf numFmtId="0" fontId="6" fillId="0" borderId="0" xfId="0" applyFont="1" applyAlignment="1">
      <alignment horizontal="left" vertical="center"/>
    </xf>
    <xf numFmtId="0" fontId="71" fillId="0" borderId="0" xfId="0" applyFont="1" applyAlignment="1">
      <alignment horizontal="left"/>
    </xf>
    <xf numFmtId="0" fontId="6" fillId="0" borderId="0" xfId="0" applyFont="1" applyBorder="1" applyAlignment="1">
      <alignment horizontal="left" vertical="center"/>
    </xf>
    <xf numFmtId="164" fontId="49" fillId="0" borderId="0" xfId="0" applyNumberFormat="1" applyFont="1" applyAlignment="1">
      <alignment vertical="top" wrapText="1"/>
    </xf>
    <xf numFmtId="1" fontId="47" fillId="24" borderId="11" xfId="0" applyNumberFormat="1" applyFont="1" applyFill="1" applyBorder="1" applyAlignment="1">
      <alignment horizontal="center" vertical="top" wrapText="1"/>
    </xf>
    <xf numFmtId="0" fontId="47" fillId="24" borderId="11" xfId="0" applyFont="1" applyFill="1" applyBorder="1" applyAlignment="1">
      <alignment horizontal="center" vertical="top" wrapText="1"/>
    </xf>
    <xf numFmtId="164" fontId="47" fillId="24" borderId="11" xfId="0" applyNumberFormat="1" applyFont="1" applyFill="1" applyBorder="1" applyAlignment="1">
      <alignment horizontal="center" vertical="top" wrapText="1"/>
    </xf>
    <xf numFmtId="0" fontId="47" fillId="0" borderId="19" xfId="0" applyFont="1" applyBorder="1" applyAlignment="1">
      <alignment horizontal="center" vertical="top" wrapText="1"/>
    </xf>
    <xf numFmtId="0" fontId="47" fillId="24" borderId="21" xfId="0" applyFont="1" applyFill="1" applyBorder="1" applyAlignment="1">
      <alignment horizontal="center" vertical="top" wrapText="1"/>
    </xf>
    <xf numFmtId="0" fontId="47" fillId="0" borderId="11" xfId="0" applyFont="1" applyBorder="1" applyAlignment="1">
      <alignment horizontal="center" vertical="top" wrapText="1"/>
    </xf>
    <xf numFmtId="2" fontId="47" fillId="24" borderId="11" xfId="0" applyNumberFormat="1" applyFont="1" applyFill="1" applyBorder="1" applyAlignment="1">
      <alignment horizontal="center" vertical="top" wrapText="1"/>
    </xf>
    <xf numFmtId="0" fontId="47" fillId="24" borderId="31" xfId="0" applyFont="1" applyFill="1" applyBorder="1" applyAlignment="1">
      <alignment horizontal="center" vertical="top" wrapText="1"/>
    </xf>
    <xf numFmtId="0" fontId="77" fillId="0" borderId="0" xfId="0" applyFont="1" applyAlignment="1">
      <alignment vertical="top" wrapText="1"/>
    </xf>
    <xf numFmtId="1" fontId="77" fillId="0" borderId="0" xfId="0" applyNumberFormat="1" applyFont="1" applyBorder="1" applyAlignment="1">
      <alignment horizontal="center" vertical="top" wrapText="1"/>
    </xf>
    <xf numFmtId="164" fontId="77" fillId="0" borderId="0" xfId="0" applyNumberFormat="1" applyFont="1" applyBorder="1" applyAlignment="1">
      <alignment vertical="top" wrapText="1"/>
    </xf>
    <xf numFmtId="0" fontId="77" fillId="0" borderId="0" xfId="0" applyFont="1" applyBorder="1" applyAlignment="1">
      <alignment horizontal="center" vertical="top" wrapText="1"/>
    </xf>
    <xf numFmtId="2" fontId="32" fillId="24" borderId="11" xfId="0" applyNumberFormat="1" applyFont="1" applyFill="1" applyBorder="1" applyAlignment="1">
      <alignment horizontal="center" wrapText="1"/>
    </xf>
    <xf numFmtId="0" fontId="34" fillId="0" borderId="20" xfId="53" applyFont="1" applyBorder="1" applyAlignment="1">
      <alignment horizontal="center" vertical="center" wrapText="1"/>
      <protection/>
    </xf>
    <xf numFmtId="0" fontId="34" fillId="0" borderId="19" xfId="53" applyFont="1" applyBorder="1" applyAlignment="1">
      <alignment horizontal="center" vertical="center" wrapText="1"/>
      <protection/>
    </xf>
    <xf numFmtId="0" fontId="13" fillId="0" borderId="0" xfId="0" applyFont="1" applyAlignment="1">
      <alignment/>
    </xf>
    <xf numFmtId="0" fontId="31" fillId="0" borderId="22" xfId="0" applyFont="1" applyBorder="1" applyAlignment="1">
      <alignment horizontal="right" vertical="top" wrapText="1"/>
    </xf>
    <xf numFmtId="0" fontId="12" fillId="25" borderId="15" xfId="33" applyFont="1" applyFill="1" applyBorder="1" applyAlignment="1">
      <alignment vertical="center" wrapText="1"/>
      <protection/>
    </xf>
    <xf numFmtId="2" fontId="11" fillId="25" borderId="15" xfId="33" applyNumberFormat="1" applyFont="1" applyFill="1" applyBorder="1" applyAlignment="1">
      <alignment vertical="center" wrapText="1"/>
      <protection/>
    </xf>
    <xf numFmtId="0" fontId="12" fillId="25" borderId="12" xfId="33" applyFont="1" applyFill="1" applyBorder="1" applyAlignment="1">
      <alignment vertical="center" wrapText="1"/>
      <protection/>
    </xf>
    <xf numFmtId="0" fontId="14" fillId="24" borderId="22" xfId="0" applyFont="1" applyFill="1" applyBorder="1" applyAlignment="1">
      <alignment vertical="center"/>
    </xf>
    <xf numFmtId="2" fontId="14" fillId="24" borderId="41" xfId="0" applyNumberFormat="1" applyFont="1" applyFill="1" applyBorder="1" applyAlignment="1">
      <alignment vertical="center"/>
    </xf>
    <xf numFmtId="0" fontId="13" fillId="0" borderId="11" xfId="0" applyFont="1" applyBorder="1" applyAlignment="1">
      <alignment vertical="center"/>
    </xf>
    <xf numFmtId="2" fontId="14" fillId="24" borderId="11" xfId="0" applyNumberFormat="1" applyFont="1" applyFill="1" applyBorder="1" applyAlignment="1">
      <alignment vertical="center"/>
    </xf>
    <xf numFmtId="0" fontId="15" fillId="25" borderId="12" xfId="33" applyFont="1" applyFill="1" applyBorder="1" applyAlignment="1">
      <alignment vertical="center" wrapText="1"/>
      <protection/>
    </xf>
    <xf numFmtId="2" fontId="16" fillId="25" borderId="15" xfId="33" applyNumberFormat="1" applyFont="1" applyFill="1" applyBorder="1" applyAlignment="1">
      <alignment vertical="center" wrapText="1"/>
      <protection/>
    </xf>
    <xf numFmtId="0" fontId="14" fillId="24" borderId="17" xfId="0" applyFont="1" applyFill="1" applyBorder="1" applyAlignment="1">
      <alignment vertical="center"/>
    </xf>
    <xf numFmtId="0" fontId="8" fillId="0" borderId="37" xfId="0" applyFont="1" applyBorder="1" applyAlignment="1">
      <alignment horizontal="center"/>
    </xf>
    <xf numFmtId="0" fontId="34" fillId="0" borderId="0" xfId="0" applyFont="1" applyAlignment="1">
      <alignment horizontal="left" vertical="center" wrapText="1"/>
    </xf>
    <xf numFmtId="0" fontId="34" fillId="0" borderId="0" xfId="0" applyFont="1" applyAlignment="1">
      <alignment horizontal="center" wrapText="1"/>
    </xf>
    <xf numFmtId="0" fontId="34" fillId="0" borderId="31" xfId="0" applyFont="1" applyBorder="1" applyAlignment="1">
      <alignment horizontal="center" wrapText="1"/>
    </xf>
    <xf numFmtId="0" fontId="42" fillId="24" borderId="11" xfId="0" applyFont="1" applyFill="1" applyBorder="1" applyAlignment="1">
      <alignment horizontal="center" vertical="center" wrapText="1"/>
    </xf>
    <xf numFmtId="0" fontId="42" fillId="24" borderId="21" xfId="0" applyFont="1" applyFill="1" applyBorder="1" applyAlignment="1">
      <alignment horizontal="center" vertical="center" wrapText="1"/>
    </xf>
    <xf numFmtId="0" fontId="42" fillId="24" borderId="22" xfId="0" applyFont="1" applyFill="1" applyBorder="1" applyAlignment="1">
      <alignment horizontal="center" vertical="center" wrapText="1"/>
    </xf>
    <xf numFmtId="0" fontId="42" fillId="24" borderId="0" xfId="0" applyFont="1" applyFill="1" applyBorder="1" applyAlignment="1">
      <alignment horizontal="center" wrapText="1"/>
    </xf>
    <xf numFmtId="0" fontId="34" fillId="0" borderId="0" xfId="0" applyFont="1" applyAlignment="1">
      <alignment horizontal="left" wrapText="1"/>
    </xf>
    <xf numFmtId="164" fontId="47" fillId="24" borderId="21" xfId="0" applyNumberFormat="1" applyFont="1" applyFill="1" applyBorder="1" applyAlignment="1">
      <alignment horizontal="center" vertical="top" wrapText="1"/>
    </xf>
    <xf numFmtId="164" fontId="47" fillId="24" borderId="22" xfId="0" applyNumberFormat="1" applyFont="1" applyFill="1" applyBorder="1" applyAlignment="1">
      <alignment horizontal="center" vertical="top" wrapText="1"/>
    </xf>
    <xf numFmtId="0" fontId="77" fillId="0" borderId="0" xfId="0" applyFont="1" applyBorder="1" applyAlignment="1">
      <alignment horizontal="center" vertical="top" wrapText="1"/>
    </xf>
    <xf numFmtId="0" fontId="48" fillId="0" borderId="0" xfId="0" applyFont="1" applyAlignment="1">
      <alignment horizontal="center" vertical="top" wrapText="1"/>
    </xf>
    <xf numFmtId="2" fontId="49" fillId="0" borderId="0" xfId="0" applyNumberFormat="1" applyFont="1" applyAlignment="1">
      <alignment horizontal="center" vertical="top" wrapText="1"/>
    </xf>
    <xf numFmtId="2" fontId="14" fillId="24" borderId="40" xfId="0" applyNumberFormat="1" applyFont="1" applyFill="1" applyBorder="1" applyAlignment="1">
      <alignment vertical="center"/>
    </xf>
    <xf numFmtId="0" fontId="11" fillId="24" borderId="17" xfId="33" applyFont="1" applyFill="1" applyBorder="1" applyAlignment="1">
      <alignment vertical="center" wrapText="1"/>
      <protection/>
    </xf>
    <xf numFmtId="0" fontId="11" fillId="24" borderId="40" xfId="33" applyFont="1" applyFill="1" applyBorder="1" applyAlignment="1">
      <alignment vertical="center" wrapText="1"/>
      <protection/>
    </xf>
    <xf numFmtId="0" fontId="11" fillId="24" borderId="12" xfId="33" applyFont="1" applyFill="1" applyBorder="1" applyAlignment="1">
      <alignment vertical="center" wrapText="1"/>
      <protection/>
    </xf>
    <xf numFmtId="0" fontId="11" fillId="24" borderId="15" xfId="33" applyFont="1" applyFill="1" applyBorder="1" applyAlignment="1">
      <alignment vertical="center" wrapText="1"/>
      <protection/>
    </xf>
    <xf numFmtId="2" fontId="11" fillId="24" borderId="15" xfId="33" applyNumberFormat="1" applyFont="1" applyFill="1" applyBorder="1" applyAlignment="1">
      <alignment vertical="center" wrapText="1"/>
      <protection/>
    </xf>
    <xf numFmtId="0" fontId="11" fillId="24" borderId="42" xfId="33" applyFont="1" applyFill="1" applyBorder="1" applyAlignment="1">
      <alignment vertical="center" wrapText="1"/>
      <protection/>
    </xf>
    <xf numFmtId="2" fontId="11" fillId="24" borderId="16" xfId="33" applyNumberFormat="1" applyFont="1" applyFill="1" applyBorder="1" applyAlignment="1">
      <alignment vertical="center" wrapText="1"/>
      <protection/>
    </xf>
    <xf numFmtId="2" fontId="11" fillId="24" borderId="40" xfId="33" applyNumberFormat="1" applyFont="1" applyFill="1" applyBorder="1" applyAlignment="1">
      <alignment vertical="center" wrapText="1"/>
      <protection/>
    </xf>
    <xf numFmtId="0" fontId="11" fillId="24" borderId="43" xfId="33" applyFont="1" applyFill="1" applyBorder="1" applyAlignment="1">
      <alignment vertical="center" wrapText="1"/>
      <protection/>
    </xf>
    <xf numFmtId="0" fontId="16" fillId="24" borderId="12" xfId="33" applyFont="1" applyFill="1" applyBorder="1" applyAlignment="1">
      <alignment vertical="center" wrapText="1"/>
      <protection/>
    </xf>
    <xf numFmtId="2" fontId="16" fillId="24" borderId="15" xfId="33" applyNumberFormat="1" applyFont="1" applyFill="1" applyBorder="1" applyAlignment="1">
      <alignment vertical="center" wrapText="1"/>
      <protection/>
    </xf>
    <xf numFmtId="2" fontId="11" fillId="0" borderId="15" xfId="0" applyNumberFormat="1" applyFont="1" applyBorder="1" applyAlignment="1">
      <alignment vertical="center"/>
    </xf>
    <xf numFmtId="2" fontId="11" fillId="24" borderId="17" xfId="33" applyNumberFormat="1" applyFont="1" applyFill="1" applyBorder="1" applyAlignment="1">
      <alignment vertical="center" wrapText="1"/>
      <protection/>
    </xf>
    <xf numFmtId="0" fontId="16" fillId="24" borderId="17" xfId="33" applyFont="1" applyFill="1" applyBorder="1" applyAlignment="1">
      <alignment vertical="center" wrapText="1"/>
      <protection/>
    </xf>
    <xf numFmtId="0" fontId="16" fillId="24" borderId="15" xfId="33" applyFont="1" applyFill="1" applyBorder="1" applyAlignment="1">
      <alignment vertical="center" wrapText="1"/>
      <protection/>
    </xf>
    <xf numFmtId="0" fontId="16" fillId="24" borderId="44" xfId="33" applyFont="1" applyFill="1" applyBorder="1" applyAlignment="1">
      <alignment vertical="center" wrapText="1"/>
      <protection/>
    </xf>
    <xf numFmtId="2" fontId="16" fillId="24" borderId="44" xfId="33" applyNumberFormat="1" applyFont="1" applyFill="1" applyBorder="1" applyAlignment="1">
      <alignment vertical="center" wrapText="1"/>
      <protection/>
    </xf>
    <xf numFmtId="0" fontId="16" fillId="24" borderId="11" xfId="33" applyFont="1" applyFill="1" applyBorder="1" applyAlignment="1">
      <alignment vertical="center" wrapText="1"/>
      <protection/>
    </xf>
    <xf numFmtId="2" fontId="16" fillId="24" borderId="11" xfId="33" applyNumberFormat="1" applyFont="1" applyFill="1" applyBorder="1" applyAlignment="1">
      <alignment vertical="center" wrapText="1"/>
      <protection/>
    </xf>
    <xf numFmtId="2" fontId="11" fillId="24" borderId="45" xfId="33" applyNumberFormat="1" applyFont="1" applyFill="1" applyBorder="1" applyAlignment="1">
      <alignment vertical="center" wrapText="1"/>
      <protection/>
    </xf>
    <xf numFmtId="0" fontId="11" fillId="24" borderId="46" xfId="33" applyFont="1" applyFill="1" applyBorder="1" applyAlignment="1">
      <alignment vertical="center" wrapText="1"/>
      <protection/>
    </xf>
    <xf numFmtId="2" fontId="11" fillId="24" borderId="44" xfId="33" applyNumberFormat="1" applyFont="1" applyFill="1" applyBorder="1" applyAlignment="1">
      <alignment vertical="center" wrapText="1"/>
      <protection/>
    </xf>
    <xf numFmtId="0" fontId="13" fillId="24" borderId="15" xfId="33" applyFont="1" applyFill="1" applyBorder="1" applyAlignment="1">
      <alignment vertical="center" wrapText="1"/>
      <protection/>
    </xf>
    <xf numFmtId="0" fontId="27" fillId="0" borderId="20" xfId="0" applyFont="1" applyBorder="1" applyAlignment="1">
      <alignment horizontal="center" vertical="center" wrapText="1"/>
    </xf>
    <xf numFmtId="0" fontId="27" fillId="0" borderId="19" xfId="0" applyFont="1"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46" fillId="0" borderId="49" xfId="0" applyFont="1" applyBorder="1" applyAlignment="1">
      <alignment horizontal="center" wrapText="1"/>
    </xf>
    <xf numFmtId="0" fontId="45" fillId="0" borderId="0" xfId="0" applyFont="1" applyAlignment="1">
      <alignment horizontal="center" wrapText="1"/>
    </xf>
    <xf numFmtId="0" fontId="45" fillId="0" borderId="30" xfId="0" applyFont="1" applyBorder="1" applyAlignment="1">
      <alignment horizontal="center" wrapText="1"/>
    </xf>
    <xf numFmtId="0" fontId="45" fillId="0" borderId="37" xfId="0" applyFont="1" applyBorder="1" applyAlignment="1">
      <alignment horizontal="center"/>
    </xf>
    <xf numFmtId="0" fontId="36" fillId="0" borderId="0" xfId="0" applyFont="1" applyAlignment="1">
      <alignment/>
    </xf>
    <xf numFmtId="2" fontId="36" fillId="0" borderId="0" xfId="0" applyNumberFormat="1" applyFont="1" applyAlignment="1">
      <alignment/>
    </xf>
    <xf numFmtId="0" fontId="63" fillId="0" borderId="0" xfId="0" applyFont="1" applyBorder="1" applyAlignment="1">
      <alignment horizontal="center" vertical="justify"/>
    </xf>
    <xf numFmtId="2" fontId="11" fillId="24" borderId="40" xfId="33" applyNumberFormat="1" applyFont="1" applyFill="1" applyBorder="1" applyAlignment="1">
      <alignment horizontal="center" vertical="center" wrapText="1"/>
      <protection/>
    </xf>
    <xf numFmtId="0" fontId="13" fillId="24" borderId="11" xfId="0" applyFont="1" applyFill="1" applyBorder="1" applyAlignment="1">
      <alignment horizontal="center" vertical="center"/>
    </xf>
    <xf numFmtId="2" fontId="13" fillId="24" borderId="11" xfId="0" applyNumberFormat="1" applyFont="1" applyFill="1" applyBorder="1" applyAlignment="1">
      <alignment horizontal="center" vertical="center"/>
    </xf>
    <xf numFmtId="0" fontId="34" fillId="0" borderId="0" xfId="0" applyFont="1" applyAlignment="1">
      <alignment horizontal="left" wrapText="1"/>
    </xf>
    <xf numFmtId="0" fontId="34" fillId="0" borderId="0" xfId="0" applyFont="1" applyAlignment="1">
      <alignment horizontal="center" wrapText="1"/>
    </xf>
    <xf numFmtId="0" fontId="34" fillId="0" borderId="0" xfId="0" applyFont="1" applyAlignment="1">
      <alignment horizontal="left" vertical="center" wrapText="1"/>
    </xf>
    <xf numFmtId="0" fontId="34" fillId="0" borderId="31" xfId="0" applyFont="1" applyBorder="1" applyAlignment="1">
      <alignment horizontal="center" wrapText="1"/>
    </xf>
    <xf numFmtId="0" fontId="53" fillId="0" borderId="0" xfId="0" applyFont="1" applyAlignment="1">
      <alignment horizontal="left" vertical="center"/>
    </xf>
    <xf numFmtId="0" fontId="64" fillId="0" borderId="22" xfId="0" applyFont="1" applyBorder="1" applyAlignment="1">
      <alignment horizontal="center" vertical="center" wrapText="1"/>
    </xf>
    <xf numFmtId="0" fontId="53" fillId="0" borderId="0" xfId="0" applyFont="1" applyAlignment="1">
      <alignment horizontal="center" vertical="center"/>
    </xf>
    <xf numFmtId="0" fontId="0" fillId="0" borderId="0" xfId="0" applyAlignment="1">
      <alignment horizontal="center" vertical="center"/>
    </xf>
    <xf numFmtId="0" fontId="34" fillId="0" borderId="0" xfId="0" applyFont="1" applyAlignment="1">
      <alignment vertical="top" wrapText="1"/>
    </xf>
    <xf numFmtId="4" fontId="36" fillId="0" borderId="0" xfId="0" applyNumberFormat="1" applyFont="1" applyAlignment="1">
      <alignment/>
    </xf>
    <xf numFmtId="0" fontId="0" fillId="0" borderId="24" xfId="0" applyFont="1" applyFill="1" applyBorder="1" applyAlignment="1">
      <alignment horizontal="center"/>
    </xf>
    <xf numFmtId="2" fontId="0" fillId="0" borderId="0" xfId="0" applyNumberFormat="1" applyAlignment="1">
      <alignment/>
    </xf>
    <xf numFmtId="4" fontId="0" fillId="0" borderId="0" xfId="0" applyNumberFormat="1" applyAlignment="1">
      <alignment/>
    </xf>
    <xf numFmtId="0" fontId="27" fillId="0" borderId="20" xfId="0" applyFont="1" applyBorder="1" applyAlignment="1">
      <alignment horizontal="center" vertical="center" wrapText="1"/>
    </xf>
    <xf numFmtId="0" fontId="27" fillId="0" borderId="19"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22"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19" xfId="0" applyFont="1" applyBorder="1" applyAlignment="1">
      <alignment horizontal="center" vertical="center" wrapText="1"/>
    </xf>
    <xf numFmtId="0" fontId="8" fillId="0" borderId="33" xfId="0" applyFont="1" applyBorder="1" applyAlignment="1">
      <alignment horizontal="center" vertical="center"/>
    </xf>
    <xf numFmtId="0" fontId="34" fillId="0" borderId="50" xfId="0" applyFont="1" applyBorder="1" applyAlignment="1">
      <alignment horizontal="center" wrapText="1"/>
    </xf>
    <xf numFmtId="0" fontId="34" fillId="0" borderId="51" xfId="0" applyFont="1" applyBorder="1" applyAlignment="1">
      <alignment horizontal="center" wrapText="1"/>
    </xf>
    <xf numFmtId="0" fontId="46" fillId="0" borderId="52" xfId="0" applyFont="1" applyBorder="1" applyAlignment="1">
      <alignment horizontal="center" wrapText="1"/>
    </xf>
    <xf numFmtId="0" fontId="46" fillId="0" borderId="53" xfId="0" applyFont="1" applyBorder="1" applyAlignment="1">
      <alignment horizontal="center" wrapText="1"/>
    </xf>
    <xf numFmtId="0" fontId="38" fillId="0" borderId="21" xfId="0" applyFont="1" applyFill="1" applyBorder="1" applyAlignment="1">
      <alignment horizontal="center" wrapText="1"/>
    </xf>
    <xf numFmtId="0" fontId="38" fillId="0" borderId="22" xfId="0" applyFont="1" applyFill="1" applyBorder="1" applyAlignment="1">
      <alignment horizontal="center" wrapText="1"/>
    </xf>
    <xf numFmtId="0" fontId="6" fillId="0" borderId="0" xfId="0" applyFont="1" applyBorder="1" applyAlignment="1">
      <alignment horizontal="center" vertical="center"/>
    </xf>
    <xf numFmtId="0" fontId="35" fillId="0" borderId="0" xfId="0" applyFont="1" applyBorder="1" applyAlignment="1">
      <alignment horizontal="center" vertical="center"/>
    </xf>
    <xf numFmtId="0" fontId="36" fillId="0" borderId="31" xfId="0" applyFont="1" applyBorder="1" applyAlignment="1">
      <alignment horizontal="center" vertical="center"/>
    </xf>
    <xf numFmtId="0" fontId="6" fillId="0" borderId="0"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19" xfId="0" applyFont="1" applyBorder="1" applyAlignment="1">
      <alignment horizontal="center" vertical="center" wrapText="1"/>
    </xf>
    <xf numFmtId="0" fontId="22" fillId="0" borderId="21" xfId="0" applyFont="1" applyFill="1" applyBorder="1" applyAlignment="1">
      <alignment horizontal="center" wrapText="1"/>
    </xf>
    <xf numFmtId="0" fontId="22" fillId="0" borderId="22" xfId="0" applyFont="1" applyFill="1" applyBorder="1" applyAlignment="1">
      <alignment horizontal="center" wrapText="1"/>
    </xf>
    <xf numFmtId="0" fontId="0" fillId="0" borderId="22" xfId="0" applyBorder="1" applyAlignment="1">
      <alignment horizont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24" xfId="0" applyFont="1" applyBorder="1" applyAlignment="1">
      <alignment horizontal="center" vertical="center" wrapText="1"/>
    </xf>
    <xf numFmtId="0" fontId="10" fillId="25" borderId="13" xfId="33" applyFont="1" applyFill="1" applyBorder="1" applyAlignment="1">
      <alignment horizontal="center" vertical="center" wrapText="1"/>
      <protection/>
    </xf>
    <xf numFmtId="0" fontId="6" fillId="0" borderId="31" xfId="0" applyFont="1" applyBorder="1" applyAlignment="1">
      <alignment horizontal="center" vertical="center" wrapText="1"/>
    </xf>
    <xf numFmtId="0" fontId="6" fillId="0" borderId="33" xfId="0" applyFont="1" applyBorder="1" applyAlignment="1">
      <alignment horizontal="center" vertical="center"/>
    </xf>
    <xf numFmtId="0" fontId="19" fillId="0" borderId="33" xfId="0" applyFont="1" applyBorder="1" applyAlignment="1">
      <alignment horizontal="center" vertical="center"/>
    </xf>
    <xf numFmtId="0" fontId="9" fillId="0" borderId="19" xfId="0" applyFont="1" applyBorder="1" applyAlignment="1">
      <alignment horizontal="center" vertical="center" wrapText="1"/>
    </xf>
    <xf numFmtId="0" fontId="1" fillId="0" borderId="15" xfId="33" applyFont="1" applyBorder="1" applyAlignment="1">
      <alignment horizontal="center" vertical="center" wrapText="1"/>
      <protection/>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1" xfId="0" applyFont="1" applyFill="1" applyBorder="1" applyAlignment="1">
      <alignment horizontal="center" wrapText="1"/>
    </xf>
    <xf numFmtId="0" fontId="10" fillId="0" borderId="22" xfId="0" applyFont="1" applyFill="1" applyBorder="1" applyAlignment="1">
      <alignment horizontal="center" wrapText="1"/>
    </xf>
    <xf numFmtId="0" fontId="1" fillId="0" borderId="0" xfId="33" applyFont="1" applyBorder="1" applyAlignment="1">
      <alignment horizontal="center" wrapText="1"/>
      <protection/>
    </xf>
    <xf numFmtId="0" fontId="0" fillId="0" borderId="0" xfId="0" applyAlignment="1">
      <alignment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0" fillId="0" borderId="0" xfId="0" applyAlignment="1">
      <alignment/>
    </xf>
    <xf numFmtId="0" fontId="5" fillId="0" borderId="54" xfId="0" applyFont="1" applyBorder="1" applyAlignment="1">
      <alignment horizontal="center" vertical="center"/>
    </xf>
    <xf numFmtId="0" fontId="7" fillId="0" borderId="55" xfId="0" applyFont="1" applyBorder="1" applyAlignment="1">
      <alignment horizontal="center" vertical="center"/>
    </xf>
    <xf numFmtId="0" fontId="9" fillId="0" borderId="20" xfId="0" applyFont="1" applyBorder="1" applyAlignment="1">
      <alignment horizontal="center" vertical="center" wrapText="1"/>
    </xf>
    <xf numFmtId="0" fontId="47" fillId="0" borderId="20" xfId="0" applyFont="1" applyBorder="1" applyAlignment="1">
      <alignment horizontal="center" vertical="top" wrapText="1"/>
    </xf>
    <xf numFmtId="0" fontId="47" fillId="0" borderId="19" xfId="0" applyFont="1" applyBorder="1" applyAlignment="1">
      <alignment horizontal="center" vertical="top" wrapText="1"/>
    </xf>
    <xf numFmtId="0" fontId="47" fillId="24" borderId="20" xfId="0" applyFont="1" applyFill="1" applyBorder="1" applyAlignment="1">
      <alignment horizontal="center" vertical="top" wrapText="1"/>
    </xf>
    <xf numFmtId="0" fontId="47" fillId="24" borderId="19" xfId="0" applyFont="1" applyFill="1" applyBorder="1" applyAlignment="1">
      <alignment horizontal="center" vertical="top" wrapText="1"/>
    </xf>
    <xf numFmtId="0" fontId="47" fillId="24" borderId="21" xfId="0" applyFont="1" applyFill="1" applyBorder="1" applyAlignment="1">
      <alignment horizontal="center" vertical="top" wrapText="1"/>
    </xf>
    <xf numFmtId="0" fontId="47" fillId="24" borderId="22" xfId="0" applyFont="1" applyFill="1" applyBorder="1" applyAlignment="1">
      <alignment horizontal="center" vertical="top" wrapText="1"/>
    </xf>
    <xf numFmtId="0" fontId="54" fillId="0" borderId="0" xfId="53" applyFont="1" applyAlignment="1">
      <alignment wrapText="1"/>
      <protection/>
    </xf>
    <xf numFmtId="0" fontId="54" fillId="0" borderId="0" xfId="53" applyFont="1" applyAlignment="1">
      <alignment/>
      <protection/>
    </xf>
    <xf numFmtId="0" fontId="46" fillId="0" borderId="20" xfId="53" applyFont="1" applyBorder="1" applyAlignment="1">
      <alignment horizontal="center" vertical="top" wrapText="1"/>
      <protection/>
    </xf>
    <xf numFmtId="0" fontId="0" fillId="0" borderId="24" xfId="0" applyBorder="1" applyAlignment="1">
      <alignment horizontal="center" vertical="top" wrapText="1"/>
    </xf>
    <xf numFmtId="0" fontId="0" fillId="0" borderId="19" xfId="0" applyBorder="1" applyAlignment="1">
      <alignment horizontal="center" vertical="top" wrapText="1"/>
    </xf>
    <xf numFmtId="0" fontId="34" fillId="0" borderId="20" xfId="53" applyFont="1" applyBorder="1" applyAlignment="1">
      <alignment horizontal="center" vertical="center" wrapText="1"/>
      <protection/>
    </xf>
    <xf numFmtId="0" fontId="34" fillId="0" borderId="19" xfId="53" applyFont="1" applyBorder="1" applyAlignment="1">
      <alignment horizontal="center" vertical="center" wrapText="1"/>
      <protection/>
    </xf>
    <xf numFmtId="0" fontId="38" fillId="0" borderId="21" xfId="53" applyFont="1" applyFill="1" applyBorder="1" applyAlignment="1">
      <alignment horizontal="center" wrapText="1"/>
      <protection/>
    </xf>
    <xf numFmtId="0" fontId="38" fillId="0" borderId="22" xfId="53" applyFont="1" applyFill="1" applyBorder="1" applyAlignment="1">
      <alignment horizontal="center" wrapText="1"/>
      <protection/>
    </xf>
    <xf numFmtId="0" fontId="38" fillId="0" borderId="21" xfId="53" applyFont="1" applyBorder="1" applyAlignment="1">
      <alignment horizontal="center" vertical="center" wrapText="1"/>
      <protection/>
    </xf>
    <xf numFmtId="0" fontId="38" fillId="0" borderId="22" xfId="53" applyFont="1" applyBorder="1" applyAlignment="1">
      <alignment horizontal="center" vertical="center" wrapText="1"/>
      <protection/>
    </xf>
    <xf numFmtId="0" fontId="6" fillId="0" borderId="0" xfId="53" applyFont="1" applyBorder="1" applyAlignment="1">
      <alignment horizontal="center" vertical="center" wrapText="1"/>
      <protection/>
    </xf>
    <xf numFmtId="0" fontId="6" fillId="0" borderId="31" xfId="53" applyFont="1" applyBorder="1" applyAlignment="1">
      <alignment horizontal="center" vertical="center" wrapText="1"/>
      <protection/>
    </xf>
    <xf numFmtId="0" fontId="6" fillId="0" borderId="33" xfId="53" applyFont="1" applyBorder="1" applyAlignment="1">
      <alignment horizontal="center" vertical="center"/>
      <protection/>
    </xf>
    <xf numFmtId="0" fontId="8" fillId="0" borderId="33" xfId="53" applyFont="1" applyBorder="1" applyAlignment="1">
      <alignment horizontal="center" vertical="center"/>
      <protection/>
    </xf>
    <xf numFmtId="0" fontId="44" fillId="0" borderId="0" xfId="0" applyFont="1" applyAlignment="1">
      <alignment horizontal="center" vertical="center" wrapText="1"/>
    </xf>
    <xf numFmtId="0" fontId="0" fillId="0" borderId="0" xfId="0" applyAlignment="1">
      <alignment horizontal="center"/>
    </xf>
    <xf numFmtId="0" fontId="58" fillId="0" borderId="0" xfId="0" applyFont="1" applyAlignment="1">
      <alignment horizontal="center"/>
    </xf>
    <xf numFmtId="0" fontId="44" fillId="0" borderId="20"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21" xfId="0" applyFont="1" applyBorder="1" applyAlignment="1">
      <alignment horizontal="center" vertical="center" wrapText="1"/>
    </xf>
    <xf numFmtId="0" fontId="44" fillId="0" borderId="22" xfId="0" applyFont="1" applyBorder="1" applyAlignment="1">
      <alignment horizontal="center" vertical="center" wrapText="1"/>
    </xf>
    <xf numFmtId="0" fontId="37" fillId="0" borderId="21" xfId="0" applyFont="1" applyFill="1" applyBorder="1" applyAlignment="1">
      <alignment horizontal="center" wrapText="1"/>
    </xf>
    <xf numFmtId="0" fontId="37" fillId="0" borderId="22" xfId="0" applyFont="1" applyFill="1" applyBorder="1" applyAlignment="1">
      <alignment horizontal="center" wrapText="1"/>
    </xf>
    <xf numFmtId="0" fontId="37" fillId="0" borderId="21" xfId="0" applyFont="1" applyBorder="1" applyAlignment="1">
      <alignment horizontal="center" vertical="center" wrapText="1"/>
    </xf>
    <xf numFmtId="0" fontId="37" fillId="0" borderId="22"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33" xfId="0" applyFont="1" applyBorder="1" applyAlignment="1">
      <alignment horizontal="center" vertical="center"/>
    </xf>
    <xf numFmtId="0" fontId="34" fillId="0" borderId="33" xfId="0" applyFont="1" applyBorder="1" applyAlignment="1">
      <alignment horizontal="center" vertical="center"/>
    </xf>
    <xf numFmtId="0" fontId="60" fillId="0" borderId="0" xfId="0" applyFont="1" applyAlignment="1">
      <alignment horizontal="center"/>
    </xf>
    <xf numFmtId="0" fontId="62" fillId="0" borderId="31" xfId="0" applyFont="1" applyFill="1" applyBorder="1" applyAlignment="1">
      <alignment horizontal="center" vertical="center"/>
    </xf>
    <xf numFmtId="0" fontId="53" fillId="0" borderId="20" xfId="0" applyFont="1" applyBorder="1" applyAlignment="1">
      <alignment horizontal="left" vertical="center" wrapText="1"/>
    </xf>
    <xf numFmtId="0" fontId="53" fillId="0" borderId="24" xfId="0" applyFont="1" applyBorder="1" applyAlignment="1">
      <alignment horizontal="left" vertical="center" wrapText="1"/>
    </xf>
    <xf numFmtId="0" fontId="64" fillId="0" borderId="52" xfId="0" applyFont="1" applyBorder="1" applyAlignment="1">
      <alignment horizontal="right" vertical="center"/>
    </xf>
    <xf numFmtId="0" fontId="64" fillId="0" borderId="37" xfId="0" applyFont="1" applyBorder="1" applyAlignment="1">
      <alignment horizontal="right" vertical="center"/>
    </xf>
    <xf numFmtId="0" fontId="64" fillId="0" borderId="38" xfId="0" applyFont="1" applyBorder="1" applyAlignment="1">
      <alignment horizontal="right" vertical="center"/>
    </xf>
    <xf numFmtId="0" fontId="53" fillId="0" borderId="0" xfId="0" applyFont="1" applyAlignment="1">
      <alignment horizontal="left" vertical="center"/>
    </xf>
    <xf numFmtId="0" fontId="63" fillId="0" borderId="23" xfId="0" applyFont="1" applyBorder="1" applyAlignment="1">
      <alignment horizontal="center" vertical="justify"/>
    </xf>
    <xf numFmtId="0" fontId="64" fillId="0" borderId="20" xfId="0" applyFont="1" applyBorder="1" applyAlignment="1">
      <alignment horizontal="center" vertical="center" wrapText="1"/>
    </xf>
    <xf numFmtId="0" fontId="64" fillId="0" borderId="19" xfId="0" applyFont="1" applyBorder="1" applyAlignment="1">
      <alignment horizontal="center" vertical="center" wrapText="1"/>
    </xf>
    <xf numFmtId="0" fontId="64" fillId="0" borderId="21" xfId="0" applyFont="1" applyBorder="1" applyAlignment="1">
      <alignment horizontal="center" vertical="center" wrapText="1"/>
    </xf>
    <xf numFmtId="0" fontId="64" fillId="0" borderId="22" xfId="0" applyFont="1" applyBorder="1" applyAlignment="1">
      <alignment horizontal="center" vertical="center" wrapText="1"/>
    </xf>
    <xf numFmtId="0" fontId="62" fillId="0" borderId="0" xfId="0" applyFont="1" applyAlignment="1">
      <alignment horizontal="center"/>
    </xf>
    <xf numFmtId="0" fontId="53" fillId="0" borderId="0" xfId="0" applyFont="1" applyAlignment="1">
      <alignment horizontal="center" vertical="center"/>
    </xf>
    <xf numFmtId="0" fontId="0" fillId="0" borderId="0" xfId="0" applyAlignment="1">
      <alignment horizontal="center" vertical="center"/>
    </xf>
    <xf numFmtId="0" fontId="61" fillId="0" borderId="0" xfId="0" applyFont="1" applyAlignment="1">
      <alignment horizontal="center" vertical="center"/>
    </xf>
    <xf numFmtId="0" fontId="78" fillId="0" borderId="0" xfId="0" applyFont="1" applyAlignment="1">
      <alignment horizontal="center" vertical="center"/>
    </xf>
    <xf numFmtId="0" fontId="63" fillId="0" borderId="31" xfId="0" applyFont="1" applyBorder="1" applyAlignment="1">
      <alignment horizontal="center"/>
    </xf>
    <xf numFmtId="0" fontId="26" fillId="0" borderId="21"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33" xfId="0" applyFont="1" applyBorder="1" applyAlignment="1">
      <alignment horizontal="center" vertical="center"/>
    </xf>
    <xf numFmtId="0" fontId="26" fillId="0" borderId="22" xfId="0" applyFont="1"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67" fillId="0" borderId="20" xfId="0" applyFont="1" applyBorder="1" applyAlignment="1">
      <alignment horizontal="center" vertical="center"/>
    </xf>
    <xf numFmtId="0" fontId="0" fillId="0" borderId="56" xfId="0" applyBorder="1" applyAlignment="1">
      <alignment horizontal="center" vertical="center"/>
    </xf>
    <xf numFmtId="0" fontId="26" fillId="0" borderId="57" xfId="0" applyFont="1" applyBorder="1" applyAlignment="1">
      <alignment horizontal="center" vertical="center"/>
    </xf>
    <xf numFmtId="0" fontId="26" fillId="0" borderId="47" xfId="0" applyFont="1" applyBorder="1" applyAlignment="1">
      <alignment horizontal="center" vertical="center"/>
    </xf>
    <xf numFmtId="0" fontId="26" fillId="0" borderId="20" xfId="0" applyFont="1" applyBorder="1" applyAlignment="1">
      <alignment horizontal="center" vertical="center" wrapText="1"/>
    </xf>
    <xf numFmtId="0" fontId="26" fillId="0" borderId="56" xfId="0" applyFont="1" applyBorder="1" applyAlignment="1">
      <alignment horizontal="center" vertical="center" wrapText="1"/>
    </xf>
    <xf numFmtId="0" fontId="68" fillId="0" borderId="20" xfId="0" applyFont="1" applyBorder="1" applyAlignment="1">
      <alignment horizontal="center" vertical="center" wrapText="1"/>
    </xf>
    <xf numFmtId="0" fontId="68" fillId="0" borderId="24" xfId="0" applyFont="1" applyBorder="1" applyAlignment="1">
      <alignment horizontal="center" vertical="center" wrapText="1"/>
    </xf>
    <xf numFmtId="0" fontId="53" fillId="0" borderId="58" xfId="0" applyFont="1" applyBorder="1" applyAlignment="1">
      <alignment horizontal="center" vertical="top" wrapText="1"/>
    </xf>
    <xf numFmtId="0" fontId="53" fillId="0" borderId="24" xfId="0" applyFont="1" applyBorder="1" applyAlignment="1">
      <alignment horizontal="center" vertical="top" wrapText="1"/>
    </xf>
    <xf numFmtId="0" fontId="53" fillId="0" borderId="19" xfId="0" applyFont="1" applyBorder="1" applyAlignment="1">
      <alignment horizontal="center" vertical="top" wrapText="1"/>
    </xf>
    <xf numFmtId="0" fontId="65" fillId="0" borderId="24" xfId="0" applyFont="1" applyBorder="1" applyAlignment="1">
      <alignment horizontal="center" vertical="top" wrapText="1"/>
    </xf>
    <xf numFmtId="0" fontId="63" fillId="0" borderId="24" xfId="0" applyFont="1" applyBorder="1" applyAlignment="1">
      <alignment horizontal="center" vertical="top" wrapText="1"/>
    </xf>
    <xf numFmtId="0" fontId="67" fillId="0" borderId="0" xfId="0" applyFont="1" applyAlignment="1">
      <alignment/>
    </xf>
    <xf numFmtId="0" fontId="53" fillId="0" borderId="0" xfId="0" applyFont="1" applyBorder="1" applyAlignment="1">
      <alignment horizontal="center"/>
    </xf>
    <xf numFmtId="0" fontId="53" fillId="0" borderId="0" xfId="0" applyFont="1" applyBorder="1" applyAlignment="1">
      <alignment horizontal="right"/>
    </xf>
    <xf numFmtId="0" fontId="6" fillId="0" borderId="0" xfId="0" applyFont="1" applyAlignment="1">
      <alignment horizontal="left" vertical="center"/>
    </xf>
    <xf numFmtId="0" fontId="71" fillId="0" borderId="0" xfId="0" applyFont="1" applyAlignment="1">
      <alignment horizontal="left"/>
    </xf>
    <xf numFmtId="0" fontId="6" fillId="0" borderId="0" xfId="0" applyFont="1" applyBorder="1" applyAlignment="1">
      <alignment horizontal="left" vertical="center"/>
    </xf>
    <xf numFmtId="0" fontId="32" fillId="0" borderId="21" xfId="0" applyFont="1" applyBorder="1" applyAlignment="1">
      <alignment horizontal="center" wrapText="1"/>
    </xf>
    <xf numFmtId="0" fontId="32" fillId="0" borderId="33" xfId="0" applyFont="1" applyBorder="1" applyAlignment="1">
      <alignment horizontal="center" wrapText="1"/>
    </xf>
    <xf numFmtId="0" fontId="32" fillId="0" borderId="22" xfId="0" applyFont="1" applyBorder="1" applyAlignment="1">
      <alignment horizontal="center" wrapText="1"/>
    </xf>
    <xf numFmtId="0" fontId="43" fillId="0" borderId="0" xfId="0" applyFont="1" applyAlignment="1">
      <alignment horizontal="left" vertical="center" wrapText="1"/>
    </xf>
    <xf numFmtId="0" fontId="34" fillId="0" borderId="0" xfId="0" applyFont="1" applyAlignment="1">
      <alignment vertical="top" wrapText="1"/>
    </xf>
    <xf numFmtId="0" fontId="69" fillId="0" borderId="0" xfId="0" applyFont="1" applyAlignment="1">
      <alignment horizontal="center" vertical="center"/>
    </xf>
    <xf numFmtId="0" fontId="44" fillId="0" borderId="0" xfId="0" applyFont="1" applyAlignment="1">
      <alignment horizontal="center" vertical="center"/>
    </xf>
    <xf numFmtId="0" fontId="42" fillId="24" borderId="20" xfId="0" applyFont="1" applyFill="1" applyBorder="1" applyAlignment="1">
      <alignment horizontal="center" vertical="center" wrapText="1"/>
    </xf>
    <xf numFmtId="0" fontId="42" fillId="24" borderId="19"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0" fillId="0" borderId="21" xfId="0" applyBorder="1" applyAlignment="1">
      <alignment horizontal="center" vertical="top" wrapText="1"/>
    </xf>
    <xf numFmtId="0" fontId="0" fillId="0" borderId="22" xfId="0" applyBorder="1" applyAlignment="1">
      <alignment horizontal="center" vertical="top" wrapText="1"/>
    </xf>
    <xf numFmtId="0" fontId="0" fillId="0" borderId="20" xfId="0" applyBorder="1" applyAlignment="1">
      <alignment vertical="top"/>
    </xf>
    <xf numFmtId="0" fontId="0" fillId="0" borderId="19" xfId="0" applyBorder="1" applyAlignment="1">
      <alignment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1045;&#1046;&#1045;&#1053;&#1045;&#1044;&#1045;&#1051;&#1068;&#1053;&#1067;&#1049;%20&#1054;&#1058;&#1063;&#1045;&#1058;\&#1056;&#1040;&#1049;&#1054;&#1053;&#1067;%20&#1085;&#1072;%2028-11-16\&#1057;&#1090;&#1072;&#1085;&#1080;&#1094;&#1072;-&#1051;&#1091;&#1075;&#1072;&#1085;&#1089;&#1082;&#1072;&#1103;\&#1047;&#1072;&#1083;&#1080;&#1096;&#1082;&#1080;_&#1097;&#1086;&#1090;&#1080;&#1078;&#1085;&#1103;_&#1057;&#1090;.-&#1051;&#1091;&#1075;.&#1056;&#1058;&#1052;&#1054;%20&#1076;&#1083;&#1103;%20&#1051;&#1054;&#1050;&#104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2">
        <row r="9">
          <cell r="H9">
            <v>30</v>
          </cell>
          <cell r="I9">
            <v>10514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112"/>
  <sheetViews>
    <sheetView tabSelected="1" zoomScale="54" zoomScaleNormal="54" zoomScalePageLayoutView="0" workbookViewId="0" topLeftCell="A1">
      <selection activeCell="K107" sqref="K107"/>
    </sheetView>
  </sheetViews>
  <sheetFormatPr defaultColWidth="9.140625" defaultRowHeight="15"/>
  <cols>
    <col min="1" max="1" width="41.57421875" style="0" customWidth="1"/>
    <col min="2" max="2" width="30.7109375" style="0" customWidth="1"/>
    <col min="3" max="3" width="57.00390625" style="0" customWidth="1"/>
    <col min="4" max="4" width="23.00390625" style="0" customWidth="1"/>
    <col min="5" max="5" width="27.140625" style="0" customWidth="1"/>
    <col min="6" max="6" width="19.57421875" style="0" customWidth="1"/>
    <col min="7" max="7" width="23.28125" style="0" customWidth="1"/>
    <col min="8" max="8" width="19.8515625" style="0" customWidth="1"/>
    <col min="9" max="9" width="23.140625" style="0" customWidth="1"/>
    <col min="10" max="10" width="24.7109375" style="0" customWidth="1"/>
    <col min="11" max="11" width="25.8515625" style="0" customWidth="1"/>
  </cols>
  <sheetData>
    <row r="1" spans="1:11" ht="89.25" customHeight="1">
      <c r="A1" s="472" t="s">
        <v>0</v>
      </c>
      <c r="B1" s="473"/>
      <c r="C1" s="473"/>
      <c r="D1" s="473"/>
      <c r="E1" s="473"/>
      <c r="F1" s="473"/>
      <c r="G1" s="473"/>
      <c r="H1" s="473"/>
      <c r="I1" s="473"/>
      <c r="J1" s="473"/>
      <c r="K1" s="473"/>
    </row>
    <row r="2" spans="1:11" ht="36.75" customHeight="1">
      <c r="A2" s="474" t="s">
        <v>1</v>
      </c>
      <c r="B2" s="473"/>
      <c r="C2" s="473"/>
      <c r="D2" s="473"/>
      <c r="E2" s="473"/>
      <c r="F2" s="473"/>
      <c r="G2" s="473"/>
      <c r="H2" s="473"/>
      <c r="I2" s="473"/>
      <c r="J2" s="473"/>
      <c r="K2" s="473"/>
    </row>
    <row r="3" spans="1:11" ht="23.25">
      <c r="A3" s="475" t="s">
        <v>402</v>
      </c>
      <c r="B3" s="476"/>
      <c r="C3" s="476"/>
      <c r="D3" s="476"/>
      <c r="E3" s="476"/>
      <c r="F3" s="476"/>
      <c r="G3" s="476"/>
      <c r="H3" s="476"/>
      <c r="I3" s="476"/>
      <c r="J3" s="476"/>
      <c r="K3" s="476"/>
    </row>
    <row r="4" spans="3:11" ht="26.25">
      <c r="C4" s="477" t="s">
        <v>2</v>
      </c>
      <c r="D4" s="477"/>
      <c r="E4" s="477"/>
      <c r="F4" s="1"/>
      <c r="G4" s="1"/>
      <c r="H4" s="2"/>
      <c r="I4" s="2"/>
      <c r="J4" s="2"/>
      <c r="K4" s="2"/>
    </row>
    <row r="5" spans="3:11" ht="23.25">
      <c r="C5" s="478" t="s">
        <v>3</v>
      </c>
      <c r="D5" s="478"/>
      <c r="E5" s="478"/>
      <c r="F5" s="3"/>
      <c r="G5" s="3"/>
      <c r="H5" s="4"/>
      <c r="I5" s="4"/>
      <c r="J5" s="4"/>
      <c r="K5" s="4"/>
    </row>
    <row r="6" spans="3:11" ht="23.25">
      <c r="C6" s="5"/>
      <c r="D6" s="5"/>
      <c r="E6" s="5"/>
      <c r="F6" s="3"/>
      <c r="G6" s="3"/>
      <c r="H6" s="4"/>
      <c r="I6" s="4"/>
      <c r="J6" s="4"/>
      <c r="K6" s="4"/>
    </row>
    <row r="7" spans="1:11" ht="93.75" customHeight="1">
      <c r="A7" s="479" t="s">
        <v>4</v>
      </c>
      <c r="B7" s="467" t="s">
        <v>5</v>
      </c>
      <c r="C7" s="462" t="s">
        <v>6</v>
      </c>
      <c r="D7" s="470" t="s">
        <v>7</v>
      </c>
      <c r="E7" s="471"/>
      <c r="F7" s="468" t="s">
        <v>8</v>
      </c>
      <c r="G7" s="469"/>
      <c r="H7" s="468" t="s">
        <v>9</v>
      </c>
      <c r="I7" s="469"/>
      <c r="J7" s="470" t="s">
        <v>10</v>
      </c>
      <c r="K7" s="471"/>
    </row>
    <row r="8" spans="1:11" ht="54">
      <c r="A8" s="466"/>
      <c r="B8" s="467"/>
      <c r="C8" s="462"/>
      <c r="D8" s="6" t="s">
        <v>11</v>
      </c>
      <c r="E8" s="7" t="s">
        <v>12</v>
      </c>
      <c r="F8" s="6" t="s">
        <v>11</v>
      </c>
      <c r="G8" s="7" t="s">
        <v>12</v>
      </c>
      <c r="H8" s="6" t="s">
        <v>11</v>
      </c>
      <c r="I8" s="7" t="s">
        <v>12</v>
      </c>
      <c r="J8" s="7" t="s">
        <v>11</v>
      </c>
      <c r="K8" s="7" t="s">
        <v>12</v>
      </c>
    </row>
    <row r="9" spans="1:11" ht="27">
      <c r="A9" s="8">
        <v>1</v>
      </c>
      <c r="B9" s="9">
        <v>2</v>
      </c>
      <c r="C9" s="10">
        <v>3</v>
      </c>
      <c r="D9" s="11"/>
      <c r="E9" s="11"/>
      <c r="F9" s="7"/>
      <c r="G9" s="7"/>
      <c r="H9" s="7"/>
      <c r="I9" s="7"/>
      <c r="J9" s="7">
        <v>6</v>
      </c>
      <c r="K9" s="7">
        <v>7</v>
      </c>
    </row>
    <row r="10" spans="1:11" ht="52.5">
      <c r="A10" s="12" t="s">
        <v>13</v>
      </c>
      <c r="B10" s="13" t="s">
        <v>14</v>
      </c>
      <c r="C10" s="14" t="s">
        <v>15</v>
      </c>
      <c r="D10" s="361">
        <v>7500</v>
      </c>
      <c r="E10" s="362">
        <v>138525</v>
      </c>
      <c r="F10" s="15">
        <v>0</v>
      </c>
      <c r="G10" s="16">
        <v>0</v>
      </c>
      <c r="H10" s="15">
        <v>0</v>
      </c>
      <c r="I10" s="16">
        <v>0</v>
      </c>
      <c r="J10" s="361">
        <v>7500</v>
      </c>
      <c r="K10" s="362">
        <v>138525</v>
      </c>
    </row>
    <row r="11" spans="1:11" ht="52.5">
      <c r="A11" s="12" t="s">
        <v>13</v>
      </c>
      <c r="B11" s="13" t="s">
        <v>16</v>
      </c>
      <c r="C11" s="14" t="s">
        <v>17</v>
      </c>
      <c r="D11" s="363">
        <v>6000</v>
      </c>
      <c r="E11" s="362">
        <v>192000</v>
      </c>
      <c r="F11" s="15">
        <v>0</v>
      </c>
      <c r="G11" s="16">
        <v>0</v>
      </c>
      <c r="H11" s="15">
        <v>0</v>
      </c>
      <c r="I11" s="16">
        <v>0</v>
      </c>
      <c r="J11" s="363">
        <v>6000</v>
      </c>
      <c r="K11" s="362">
        <v>192000</v>
      </c>
    </row>
    <row r="12" spans="1:11" ht="52.5">
      <c r="A12" s="12" t="s">
        <v>18</v>
      </c>
      <c r="B12" s="13" t="s">
        <v>14</v>
      </c>
      <c r="C12" s="14" t="s">
        <v>19</v>
      </c>
      <c r="D12" s="363">
        <v>60000</v>
      </c>
      <c r="E12" s="362">
        <v>367200</v>
      </c>
      <c r="F12" s="15">
        <v>0</v>
      </c>
      <c r="G12" s="16">
        <v>0</v>
      </c>
      <c r="H12" s="15">
        <v>2500</v>
      </c>
      <c r="I12" s="16">
        <v>15300</v>
      </c>
      <c r="J12" s="363">
        <v>57500</v>
      </c>
      <c r="K12" s="362">
        <v>351900</v>
      </c>
    </row>
    <row r="13" spans="1:11" ht="52.5">
      <c r="A13" s="12" t="s">
        <v>18</v>
      </c>
      <c r="B13" s="13" t="s">
        <v>14</v>
      </c>
      <c r="C13" s="14" t="s">
        <v>19</v>
      </c>
      <c r="D13" s="364">
        <v>140</v>
      </c>
      <c r="E13" s="365">
        <v>857.01</v>
      </c>
      <c r="F13" s="15">
        <v>0</v>
      </c>
      <c r="G13" s="16">
        <v>0</v>
      </c>
      <c r="H13" s="15">
        <v>0</v>
      </c>
      <c r="I13" s="16">
        <v>0</v>
      </c>
      <c r="J13" s="364">
        <v>140</v>
      </c>
      <c r="K13" s="365">
        <v>857.01</v>
      </c>
    </row>
    <row r="14" spans="1:11" ht="52.5">
      <c r="A14" s="12" t="s">
        <v>20</v>
      </c>
      <c r="B14" s="13" t="s">
        <v>14</v>
      </c>
      <c r="C14" s="14" t="s">
        <v>21</v>
      </c>
      <c r="D14" s="366">
        <v>6048</v>
      </c>
      <c r="E14" s="16">
        <v>1451.52</v>
      </c>
      <c r="F14" s="15">
        <v>0</v>
      </c>
      <c r="G14" s="16">
        <v>0</v>
      </c>
      <c r="H14" s="15">
        <v>0</v>
      </c>
      <c r="I14" s="16">
        <v>0</v>
      </c>
      <c r="J14" s="366">
        <v>6048</v>
      </c>
      <c r="K14" s="16">
        <v>1451.52</v>
      </c>
    </row>
    <row r="15" spans="1:11" ht="52.5">
      <c r="A15" s="12" t="s">
        <v>22</v>
      </c>
      <c r="B15" s="13" t="s">
        <v>16</v>
      </c>
      <c r="C15" s="14" t="s">
        <v>23</v>
      </c>
      <c r="D15" s="364">
        <v>699</v>
      </c>
      <c r="E15" s="365">
        <v>2138940</v>
      </c>
      <c r="F15" s="15">
        <v>0</v>
      </c>
      <c r="G15" s="16">
        <v>0</v>
      </c>
      <c r="H15" s="15">
        <v>0</v>
      </c>
      <c r="I15" s="18">
        <v>0</v>
      </c>
      <c r="J15" s="364">
        <v>699</v>
      </c>
      <c r="K15" s="365">
        <v>2138940</v>
      </c>
    </row>
    <row r="16" spans="1:11" ht="52.5">
      <c r="A16" s="12" t="s">
        <v>24</v>
      </c>
      <c r="B16" s="13" t="s">
        <v>25</v>
      </c>
      <c r="C16" s="14" t="s">
        <v>26</v>
      </c>
      <c r="D16" s="366">
        <v>360</v>
      </c>
      <c r="E16" s="367">
        <v>186523.2</v>
      </c>
      <c r="F16" s="15">
        <v>0</v>
      </c>
      <c r="G16" s="16">
        <v>0</v>
      </c>
      <c r="H16" s="15">
        <v>0</v>
      </c>
      <c r="I16" s="18">
        <v>0</v>
      </c>
      <c r="J16" s="366">
        <v>360</v>
      </c>
      <c r="K16" s="367">
        <v>186523.2</v>
      </c>
    </row>
    <row r="17" spans="1:11" ht="78.75">
      <c r="A17" s="12" t="s">
        <v>22</v>
      </c>
      <c r="B17" s="13" t="s">
        <v>27</v>
      </c>
      <c r="C17" s="14" t="s">
        <v>28</v>
      </c>
      <c r="D17" s="363">
        <v>50</v>
      </c>
      <c r="E17" s="362">
        <v>29250</v>
      </c>
      <c r="F17" s="15">
        <v>0</v>
      </c>
      <c r="G17" s="16">
        <v>0</v>
      </c>
      <c r="H17" s="15">
        <v>0</v>
      </c>
      <c r="I17" s="18">
        <v>0</v>
      </c>
      <c r="J17" s="363">
        <v>50</v>
      </c>
      <c r="K17" s="362">
        <v>29250</v>
      </c>
    </row>
    <row r="18" spans="1:11" ht="78.75">
      <c r="A18" s="12" t="s">
        <v>18</v>
      </c>
      <c r="B18" s="13" t="s">
        <v>29</v>
      </c>
      <c r="C18" s="14" t="s">
        <v>30</v>
      </c>
      <c r="D18" s="368">
        <v>837</v>
      </c>
      <c r="E18" s="369">
        <v>75752.41</v>
      </c>
      <c r="F18" s="15">
        <v>0</v>
      </c>
      <c r="G18" s="16">
        <v>0</v>
      </c>
      <c r="H18" s="15">
        <v>0</v>
      </c>
      <c r="I18" s="17">
        <v>0</v>
      </c>
      <c r="J18" s="368">
        <v>837</v>
      </c>
      <c r="K18" s="369">
        <v>75752.41</v>
      </c>
    </row>
    <row r="19" spans="1:11" ht="78.75">
      <c r="A19" s="12" t="s">
        <v>18</v>
      </c>
      <c r="B19" s="13" t="s">
        <v>29</v>
      </c>
      <c r="C19" s="14" t="s">
        <v>31</v>
      </c>
      <c r="D19" s="368">
        <v>43</v>
      </c>
      <c r="E19" s="369">
        <v>15050</v>
      </c>
      <c r="F19" s="15">
        <v>0</v>
      </c>
      <c r="G19" s="16">
        <v>0</v>
      </c>
      <c r="H19" s="15">
        <v>0</v>
      </c>
      <c r="I19" s="17">
        <v>0</v>
      </c>
      <c r="J19" s="368">
        <v>43</v>
      </c>
      <c r="K19" s="369">
        <v>15050</v>
      </c>
    </row>
    <row r="20" spans="1:11" ht="52.5">
      <c r="A20" s="12" t="s">
        <v>32</v>
      </c>
      <c r="B20" s="13" t="s">
        <v>16</v>
      </c>
      <c r="C20" s="14" t="s">
        <v>33</v>
      </c>
      <c r="D20" s="370">
        <v>139000</v>
      </c>
      <c r="E20" s="385">
        <v>860410</v>
      </c>
      <c r="F20" s="15">
        <v>0</v>
      </c>
      <c r="G20" s="16">
        <v>0</v>
      </c>
      <c r="H20" s="15">
        <v>0</v>
      </c>
      <c r="I20" s="17">
        <v>0</v>
      </c>
      <c r="J20" s="370">
        <v>139000</v>
      </c>
      <c r="K20" s="385">
        <v>860410</v>
      </c>
    </row>
    <row r="21" spans="1:11" ht="78.75">
      <c r="A21" s="12" t="s">
        <v>34</v>
      </c>
      <c r="B21" s="13" t="s">
        <v>35</v>
      </c>
      <c r="C21" s="14" t="s">
        <v>36</v>
      </c>
      <c r="D21" s="363">
        <v>700000</v>
      </c>
      <c r="E21" s="362">
        <v>280000</v>
      </c>
      <c r="F21" s="15">
        <v>0</v>
      </c>
      <c r="G21" s="16">
        <v>0</v>
      </c>
      <c r="H21" s="15">
        <v>0</v>
      </c>
      <c r="I21" s="17">
        <v>0</v>
      </c>
      <c r="J21" s="363">
        <v>700000</v>
      </c>
      <c r="K21" s="362">
        <v>280000</v>
      </c>
    </row>
    <row r="22" spans="1:11" ht="78.75">
      <c r="A22" s="307" t="s">
        <v>24</v>
      </c>
      <c r="B22" s="308" t="s">
        <v>27</v>
      </c>
      <c r="C22" s="309" t="s">
        <v>37</v>
      </c>
      <c r="D22" s="386">
        <v>3</v>
      </c>
      <c r="E22" s="387">
        <v>36378.93</v>
      </c>
      <c r="F22" s="15">
        <v>0</v>
      </c>
      <c r="G22" s="16">
        <v>0</v>
      </c>
      <c r="H22" s="15">
        <v>0</v>
      </c>
      <c r="I22" s="17">
        <v>0</v>
      </c>
      <c r="J22" s="386">
        <v>3</v>
      </c>
      <c r="K22" s="387">
        <v>36378.93</v>
      </c>
    </row>
    <row r="23" spans="1:11" ht="78.75">
      <c r="A23" s="12" t="s">
        <v>24</v>
      </c>
      <c r="B23" s="13" t="s">
        <v>27</v>
      </c>
      <c r="C23" s="19" t="s">
        <v>38</v>
      </c>
      <c r="D23" s="388">
        <v>7</v>
      </c>
      <c r="E23" s="389">
        <v>83303.78</v>
      </c>
      <c r="F23" s="15">
        <v>0</v>
      </c>
      <c r="G23" s="16">
        <v>0</v>
      </c>
      <c r="H23" s="15">
        <v>0</v>
      </c>
      <c r="I23" s="16">
        <v>0</v>
      </c>
      <c r="J23" s="388">
        <v>7</v>
      </c>
      <c r="K23" s="389">
        <v>83303.78</v>
      </c>
    </row>
    <row r="24" spans="1:11" ht="78.75">
      <c r="A24" s="12" t="s">
        <v>24</v>
      </c>
      <c r="B24" s="13" t="s">
        <v>27</v>
      </c>
      <c r="C24" s="19" t="s">
        <v>39</v>
      </c>
      <c r="D24" s="388">
        <v>4</v>
      </c>
      <c r="E24" s="389">
        <v>18896.2</v>
      </c>
      <c r="F24" s="15">
        <v>0</v>
      </c>
      <c r="G24" s="16">
        <v>0</v>
      </c>
      <c r="H24" s="15">
        <v>0</v>
      </c>
      <c r="I24" s="16">
        <v>0</v>
      </c>
      <c r="J24" s="388">
        <v>4</v>
      </c>
      <c r="K24" s="389">
        <v>18896.2</v>
      </c>
    </row>
    <row r="25" spans="1:11" ht="78.75">
      <c r="A25" s="12" t="s">
        <v>24</v>
      </c>
      <c r="B25" s="13" t="s">
        <v>27</v>
      </c>
      <c r="C25" s="19" t="s">
        <v>40</v>
      </c>
      <c r="D25" s="388">
        <v>2</v>
      </c>
      <c r="E25" s="389">
        <v>9448.1</v>
      </c>
      <c r="F25" s="15">
        <v>0</v>
      </c>
      <c r="G25" s="16">
        <v>0</v>
      </c>
      <c r="H25" s="15">
        <v>0</v>
      </c>
      <c r="I25" s="16">
        <v>0</v>
      </c>
      <c r="J25" s="388">
        <v>2</v>
      </c>
      <c r="K25" s="389">
        <v>9448.1</v>
      </c>
    </row>
    <row r="26" spans="1:11" ht="78.75">
      <c r="A26" s="12" t="s">
        <v>24</v>
      </c>
      <c r="B26" s="13" t="s">
        <v>27</v>
      </c>
      <c r="C26" s="19" t="s">
        <v>41</v>
      </c>
      <c r="D26" s="388">
        <v>2</v>
      </c>
      <c r="E26" s="389">
        <v>9448.1</v>
      </c>
      <c r="F26" s="15">
        <v>0</v>
      </c>
      <c r="G26" s="16">
        <v>0</v>
      </c>
      <c r="H26" s="15">
        <v>0</v>
      </c>
      <c r="I26" s="16">
        <v>0</v>
      </c>
      <c r="J26" s="388">
        <v>2</v>
      </c>
      <c r="K26" s="389">
        <v>9448.1</v>
      </c>
    </row>
    <row r="27" spans="1:11" ht="78.75">
      <c r="A27" s="12" t="s">
        <v>24</v>
      </c>
      <c r="B27" s="13" t="s">
        <v>27</v>
      </c>
      <c r="C27" s="19" t="s">
        <v>42</v>
      </c>
      <c r="D27" s="388">
        <v>38</v>
      </c>
      <c r="E27" s="389">
        <v>173699.52</v>
      </c>
      <c r="F27" s="15">
        <v>0</v>
      </c>
      <c r="G27" s="16">
        <v>0</v>
      </c>
      <c r="H27" s="15">
        <v>0</v>
      </c>
      <c r="I27" s="16">
        <v>0</v>
      </c>
      <c r="J27" s="388">
        <v>38</v>
      </c>
      <c r="K27" s="389">
        <v>173699.52</v>
      </c>
    </row>
    <row r="28" spans="1:11" ht="78.75">
      <c r="A28" s="12" t="s">
        <v>24</v>
      </c>
      <c r="B28" s="13" t="s">
        <v>27</v>
      </c>
      <c r="C28" s="19" t="s">
        <v>43</v>
      </c>
      <c r="D28" s="388">
        <v>23</v>
      </c>
      <c r="E28" s="390">
        <v>105133.92</v>
      </c>
      <c r="F28" s="15">
        <v>0</v>
      </c>
      <c r="G28" s="16">
        <v>0</v>
      </c>
      <c r="H28" s="15">
        <v>0</v>
      </c>
      <c r="I28" s="16">
        <v>0</v>
      </c>
      <c r="J28" s="388">
        <v>23</v>
      </c>
      <c r="K28" s="390">
        <v>105133.92</v>
      </c>
    </row>
    <row r="29" spans="1:11" ht="78.75">
      <c r="A29" s="12" t="s">
        <v>24</v>
      </c>
      <c r="B29" s="13" t="s">
        <v>27</v>
      </c>
      <c r="C29" s="19" t="s">
        <v>44</v>
      </c>
      <c r="D29" s="388">
        <v>1</v>
      </c>
      <c r="E29" s="390">
        <v>4724.05</v>
      </c>
      <c r="F29" s="15">
        <v>0</v>
      </c>
      <c r="G29" s="16">
        <v>0</v>
      </c>
      <c r="H29" s="15">
        <v>0</v>
      </c>
      <c r="I29" s="16">
        <v>0</v>
      </c>
      <c r="J29" s="388">
        <v>1</v>
      </c>
      <c r="K29" s="390">
        <v>4724.05</v>
      </c>
    </row>
    <row r="30" spans="1:11" ht="78.75">
      <c r="A30" s="12" t="s">
        <v>24</v>
      </c>
      <c r="B30" s="13" t="s">
        <v>27</v>
      </c>
      <c r="C30" s="19" t="s">
        <v>45</v>
      </c>
      <c r="D30" s="388">
        <v>2</v>
      </c>
      <c r="E30" s="390">
        <v>9448.1</v>
      </c>
      <c r="F30" s="15">
        <v>0</v>
      </c>
      <c r="G30" s="16">
        <v>0</v>
      </c>
      <c r="H30" s="15">
        <v>0</v>
      </c>
      <c r="I30" s="16">
        <v>0</v>
      </c>
      <c r="J30" s="388">
        <v>2</v>
      </c>
      <c r="K30" s="390">
        <v>9448.1</v>
      </c>
    </row>
    <row r="31" spans="1:11" ht="78.75">
      <c r="A31" s="12" t="s">
        <v>24</v>
      </c>
      <c r="B31" s="13" t="s">
        <v>27</v>
      </c>
      <c r="C31" s="19" t="s">
        <v>46</v>
      </c>
      <c r="D31" s="388">
        <v>2</v>
      </c>
      <c r="E31" s="390">
        <v>9448.1</v>
      </c>
      <c r="F31" s="15">
        <v>0</v>
      </c>
      <c r="G31" s="16">
        <v>0</v>
      </c>
      <c r="H31" s="15">
        <v>0</v>
      </c>
      <c r="I31" s="16">
        <v>0</v>
      </c>
      <c r="J31" s="388">
        <v>2</v>
      </c>
      <c r="K31" s="390">
        <v>9448.1</v>
      </c>
    </row>
    <row r="32" spans="1:11" ht="79.5" thickBot="1">
      <c r="A32" s="12" t="s">
        <v>24</v>
      </c>
      <c r="B32" s="22" t="s">
        <v>27</v>
      </c>
      <c r="C32" s="23" t="s">
        <v>47</v>
      </c>
      <c r="D32" s="391">
        <v>1</v>
      </c>
      <c r="E32" s="392">
        <v>4724.05</v>
      </c>
      <c r="F32" s="15">
        <v>0</v>
      </c>
      <c r="G32" s="16">
        <v>0</v>
      </c>
      <c r="H32" s="15">
        <v>0</v>
      </c>
      <c r="I32" s="16">
        <v>0</v>
      </c>
      <c r="J32" s="391">
        <v>1</v>
      </c>
      <c r="K32" s="392">
        <v>4724.05</v>
      </c>
    </row>
    <row r="33" spans="1:11" ht="78.75">
      <c r="A33" s="12" t="s">
        <v>48</v>
      </c>
      <c r="B33" s="13" t="s">
        <v>27</v>
      </c>
      <c r="C33" s="19" t="s">
        <v>49</v>
      </c>
      <c r="D33" s="388">
        <v>75</v>
      </c>
      <c r="E33" s="390">
        <v>31922.25</v>
      </c>
      <c r="F33" s="15">
        <v>0</v>
      </c>
      <c r="G33" s="16">
        <v>0</v>
      </c>
      <c r="H33" s="15">
        <v>0</v>
      </c>
      <c r="I33" s="16">
        <v>0</v>
      </c>
      <c r="J33" s="388">
        <v>75</v>
      </c>
      <c r="K33" s="390">
        <v>31922.25</v>
      </c>
    </row>
    <row r="34" spans="1:11" ht="262.5">
      <c r="A34" s="12" t="s">
        <v>50</v>
      </c>
      <c r="B34" s="13" t="s">
        <v>27</v>
      </c>
      <c r="C34" s="19" t="s">
        <v>51</v>
      </c>
      <c r="D34" s="20">
        <v>1</v>
      </c>
      <c r="E34" s="21">
        <v>20330</v>
      </c>
      <c r="F34" s="15">
        <v>1</v>
      </c>
      <c r="G34" s="16">
        <v>20330</v>
      </c>
      <c r="H34" s="15">
        <v>0</v>
      </c>
      <c r="I34" s="16">
        <v>0</v>
      </c>
      <c r="J34" s="20">
        <v>2</v>
      </c>
      <c r="K34" s="21">
        <v>40660</v>
      </c>
    </row>
    <row r="35" spans="1:11" ht="262.5">
      <c r="A35" s="12" t="s">
        <v>50</v>
      </c>
      <c r="B35" s="13" t="s">
        <v>27</v>
      </c>
      <c r="C35" s="19" t="s">
        <v>51</v>
      </c>
      <c r="D35" s="386">
        <v>5</v>
      </c>
      <c r="E35" s="393">
        <v>101650</v>
      </c>
      <c r="F35" s="15">
        <v>0</v>
      </c>
      <c r="G35" s="16">
        <v>0</v>
      </c>
      <c r="H35" s="15">
        <v>0</v>
      </c>
      <c r="I35" s="16">
        <v>0</v>
      </c>
      <c r="J35" s="24">
        <v>5</v>
      </c>
      <c r="K35" s="420">
        <v>101650</v>
      </c>
    </row>
    <row r="36" spans="1:11" ht="131.25">
      <c r="A36" s="12" t="s">
        <v>52</v>
      </c>
      <c r="B36" s="13" t="s">
        <v>53</v>
      </c>
      <c r="C36" s="19" t="s">
        <v>54</v>
      </c>
      <c r="D36" s="388">
        <v>10</v>
      </c>
      <c r="E36" s="390">
        <v>20944</v>
      </c>
      <c r="F36" s="15">
        <v>0</v>
      </c>
      <c r="G36" s="16">
        <v>0</v>
      </c>
      <c r="H36" s="15">
        <v>0</v>
      </c>
      <c r="I36" s="16">
        <v>0</v>
      </c>
      <c r="J36" s="388">
        <v>10</v>
      </c>
      <c r="K36" s="390">
        <v>20944</v>
      </c>
    </row>
    <row r="37" spans="1:11" ht="131.25">
      <c r="A37" s="12" t="s">
        <v>52</v>
      </c>
      <c r="B37" s="13" t="s">
        <v>53</v>
      </c>
      <c r="C37" s="19" t="s">
        <v>55</v>
      </c>
      <c r="D37" s="388">
        <v>9</v>
      </c>
      <c r="E37" s="390">
        <v>7082.1</v>
      </c>
      <c r="F37" s="15">
        <v>0</v>
      </c>
      <c r="G37" s="16">
        <v>0</v>
      </c>
      <c r="H37" s="15">
        <v>0</v>
      </c>
      <c r="I37" s="16">
        <v>0</v>
      </c>
      <c r="J37" s="388">
        <v>9</v>
      </c>
      <c r="K37" s="390">
        <v>7082.1</v>
      </c>
    </row>
    <row r="38" spans="1:11" ht="131.25">
      <c r="A38" s="12" t="s">
        <v>52</v>
      </c>
      <c r="B38" s="13" t="s">
        <v>53</v>
      </c>
      <c r="C38" s="19" t="s">
        <v>56</v>
      </c>
      <c r="D38" s="388">
        <v>9</v>
      </c>
      <c r="E38" s="390">
        <v>459.63</v>
      </c>
      <c r="F38" s="15">
        <v>0</v>
      </c>
      <c r="G38" s="16">
        <v>0</v>
      </c>
      <c r="H38" s="15">
        <v>0</v>
      </c>
      <c r="I38" s="16">
        <v>0</v>
      </c>
      <c r="J38" s="388">
        <v>9</v>
      </c>
      <c r="K38" s="390">
        <v>459.63</v>
      </c>
    </row>
    <row r="39" spans="1:11" ht="131.25">
      <c r="A39" s="12" t="s">
        <v>52</v>
      </c>
      <c r="B39" s="13" t="s">
        <v>53</v>
      </c>
      <c r="C39" s="19" t="s">
        <v>57</v>
      </c>
      <c r="D39" s="394">
        <v>2618</v>
      </c>
      <c r="E39" s="390">
        <v>42699.58</v>
      </c>
      <c r="F39" s="15">
        <v>0</v>
      </c>
      <c r="G39" s="16">
        <v>0</v>
      </c>
      <c r="H39" s="15">
        <v>0</v>
      </c>
      <c r="I39" s="16">
        <v>0</v>
      </c>
      <c r="J39" s="394">
        <v>2618</v>
      </c>
      <c r="K39" s="390">
        <v>42699.58</v>
      </c>
    </row>
    <row r="40" spans="1:11" ht="78.75">
      <c r="A40" s="12" t="s">
        <v>58</v>
      </c>
      <c r="B40" s="13" t="s">
        <v>16</v>
      </c>
      <c r="C40" s="19" t="s">
        <v>59</v>
      </c>
      <c r="D40" s="395">
        <v>2500</v>
      </c>
      <c r="E40" s="396">
        <v>13675</v>
      </c>
      <c r="F40" s="15">
        <v>0</v>
      </c>
      <c r="G40" s="16">
        <v>0</v>
      </c>
      <c r="H40" s="15">
        <v>0</v>
      </c>
      <c r="I40" s="17">
        <v>0</v>
      </c>
      <c r="J40" s="395">
        <v>2500</v>
      </c>
      <c r="K40" s="396">
        <v>13675</v>
      </c>
    </row>
    <row r="41" spans="1:11" ht="78.75">
      <c r="A41" s="12" t="s">
        <v>58</v>
      </c>
      <c r="B41" s="13" t="s">
        <v>16</v>
      </c>
      <c r="C41" s="19" t="s">
        <v>60</v>
      </c>
      <c r="D41" s="395">
        <v>12000</v>
      </c>
      <c r="E41" s="396">
        <v>65640</v>
      </c>
      <c r="F41" s="15">
        <v>0</v>
      </c>
      <c r="G41" s="16">
        <v>0</v>
      </c>
      <c r="H41" s="15">
        <v>0</v>
      </c>
      <c r="I41" s="17">
        <v>0</v>
      </c>
      <c r="J41" s="395">
        <v>12000</v>
      </c>
      <c r="K41" s="396">
        <v>65640</v>
      </c>
    </row>
    <row r="42" spans="1:11" ht="131.25">
      <c r="A42" s="12" t="s">
        <v>52</v>
      </c>
      <c r="B42" s="13" t="s">
        <v>53</v>
      </c>
      <c r="C42" s="19" t="s">
        <v>61</v>
      </c>
      <c r="D42" s="388">
        <v>2374</v>
      </c>
      <c r="E42" s="390">
        <v>606177.16</v>
      </c>
      <c r="F42" s="15">
        <v>0</v>
      </c>
      <c r="G42" s="16">
        <v>0</v>
      </c>
      <c r="H42" s="15">
        <v>0</v>
      </c>
      <c r="I42" s="17">
        <v>0</v>
      </c>
      <c r="J42" s="388">
        <v>2374</v>
      </c>
      <c r="K42" s="390">
        <v>606177.16</v>
      </c>
    </row>
    <row r="43" spans="1:11" ht="131.25">
      <c r="A43" s="12" t="s">
        <v>52</v>
      </c>
      <c r="B43" s="13" t="s">
        <v>53</v>
      </c>
      <c r="C43" s="19" t="s">
        <v>62</v>
      </c>
      <c r="D43" s="388">
        <v>1280</v>
      </c>
      <c r="E43" s="390">
        <v>326835.2</v>
      </c>
      <c r="F43" s="15">
        <v>0</v>
      </c>
      <c r="G43" s="16">
        <v>0</v>
      </c>
      <c r="H43" s="15">
        <v>0</v>
      </c>
      <c r="I43" s="17">
        <v>0</v>
      </c>
      <c r="J43" s="388">
        <v>1280</v>
      </c>
      <c r="K43" s="390">
        <v>326835.2</v>
      </c>
    </row>
    <row r="44" spans="1:11" ht="131.25">
      <c r="A44" s="12" t="s">
        <v>63</v>
      </c>
      <c r="B44" s="13" t="s">
        <v>64</v>
      </c>
      <c r="C44" s="19" t="s">
        <v>65</v>
      </c>
      <c r="D44" s="388">
        <v>1000</v>
      </c>
      <c r="E44" s="390">
        <v>10380</v>
      </c>
      <c r="F44" s="15">
        <v>0</v>
      </c>
      <c r="G44" s="16">
        <v>0</v>
      </c>
      <c r="H44" s="15">
        <v>0</v>
      </c>
      <c r="I44" s="17">
        <v>0</v>
      </c>
      <c r="J44" s="388">
        <v>1000</v>
      </c>
      <c r="K44" s="390">
        <v>10380</v>
      </c>
    </row>
    <row r="45" spans="1:11" ht="131.25">
      <c r="A45" s="12" t="s">
        <v>63</v>
      </c>
      <c r="B45" s="13" t="s">
        <v>64</v>
      </c>
      <c r="C45" s="19" t="s">
        <v>66</v>
      </c>
      <c r="D45" s="388">
        <v>1700</v>
      </c>
      <c r="E45" s="390">
        <v>33048</v>
      </c>
      <c r="F45" s="15">
        <v>0</v>
      </c>
      <c r="G45" s="16">
        <v>0</v>
      </c>
      <c r="H45" s="15">
        <v>0</v>
      </c>
      <c r="I45" s="17">
        <v>0</v>
      </c>
      <c r="J45" s="388">
        <v>1700</v>
      </c>
      <c r="K45" s="390">
        <v>33048</v>
      </c>
    </row>
    <row r="46" spans="1:11" ht="157.5">
      <c r="A46" s="12" t="s">
        <v>67</v>
      </c>
      <c r="B46" s="13" t="s">
        <v>27</v>
      </c>
      <c r="C46" s="19" t="s">
        <v>68</v>
      </c>
      <c r="D46" s="388">
        <v>35</v>
      </c>
      <c r="E46" s="390">
        <v>3258.15</v>
      </c>
      <c r="F46" s="15">
        <v>0</v>
      </c>
      <c r="G46" s="16">
        <v>0</v>
      </c>
      <c r="H46" s="15">
        <v>0</v>
      </c>
      <c r="I46" s="17">
        <v>0</v>
      </c>
      <c r="J46" s="388">
        <v>35</v>
      </c>
      <c r="K46" s="390">
        <v>3258.15</v>
      </c>
    </row>
    <row r="47" spans="1:11" ht="157.5">
      <c r="A47" s="12" t="s">
        <v>67</v>
      </c>
      <c r="B47" s="13" t="s">
        <v>27</v>
      </c>
      <c r="C47" s="19" t="s">
        <v>69</v>
      </c>
      <c r="D47" s="388">
        <v>60</v>
      </c>
      <c r="E47" s="390">
        <v>3338.4</v>
      </c>
      <c r="F47" s="15">
        <v>0</v>
      </c>
      <c r="G47" s="16">
        <v>0</v>
      </c>
      <c r="H47" s="15">
        <v>0</v>
      </c>
      <c r="I47" s="17">
        <v>0</v>
      </c>
      <c r="J47" s="388">
        <v>60</v>
      </c>
      <c r="K47" s="390">
        <v>3338.4</v>
      </c>
    </row>
    <row r="48" spans="1:11" ht="157.5">
      <c r="A48" s="12" t="s">
        <v>67</v>
      </c>
      <c r="B48" s="13" t="s">
        <v>27</v>
      </c>
      <c r="C48" s="19" t="s">
        <v>70</v>
      </c>
      <c r="D48" s="388">
        <v>20</v>
      </c>
      <c r="E48" s="390">
        <v>1112.8</v>
      </c>
      <c r="F48" s="15">
        <v>0</v>
      </c>
      <c r="G48" s="16">
        <v>0</v>
      </c>
      <c r="H48" s="15">
        <v>0</v>
      </c>
      <c r="I48" s="17">
        <v>0</v>
      </c>
      <c r="J48" s="388">
        <v>20</v>
      </c>
      <c r="K48" s="390">
        <v>1112.8</v>
      </c>
    </row>
    <row r="49" spans="1:11" ht="157.5">
      <c r="A49" s="12" t="s">
        <v>67</v>
      </c>
      <c r="B49" s="13" t="s">
        <v>27</v>
      </c>
      <c r="C49" s="19" t="s">
        <v>71</v>
      </c>
      <c r="D49" s="386">
        <v>30</v>
      </c>
      <c r="E49" s="390">
        <v>2792.7</v>
      </c>
      <c r="F49" s="15">
        <v>0</v>
      </c>
      <c r="G49" s="16">
        <v>0</v>
      </c>
      <c r="H49" s="15">
        <v>0</v>
      </c>
      <c r="I49" s="17">
        <v>0</v>
      </c>
      <c r="J49" s="386">
        <v>30</v>
      </c>
      <c r="K49" s="390">
        <v>2792.7</v>
      </c>
    </row>
    <row r="50" spans="1:11" ht="157.5">
      <c r="A50" s="12" t="s">
        <v>67</v>
      </c>
      <c r="B50" s="13" t="s">
        <v>27</v>
      </c>
      <c r="C50" s="19" t="s">
        <v>72</v>
      </c>
      <c r="D50" s="386">
        <v>100</v>
      </c>
      <c r="E50" s="397">
        <v>4601</v>
      </c>
      <c r="F50" s="15">
        <v>0</v>
      </c>
      <c r="G50" s="16">
        <v>0</v>
      </c>
      <c r="H50" s="15">
        <v>0</v>
      </c>
      <c r="I50" s="17">
        <v>0</v>
      </c>
      <c r="J50" s="386">
        <v>100</v>
      </c>
      <c r="K50" s="397">
        <v>4601</v>
      </c>
    </row>
    <row r="51" spans="1:11" ht="157.5">
      <c r="A51" s="12" t="s">
        <v>67</v>
      </c>
      <c r="B51" s="13" t="s">
        <v>27</v>
      </c>
      <c r="C51" s="19" t="s">
        <v>73</v>
      </c>
      <c r="D51" s="386">
        <v>330</v>
      </c>
      <c r="E51" s="390">
        <v>15183.3</v>
      </c>
      <c r="F51" s="15">
        <v>0</v>
      </c>
      <c r="G51" s="16">
        <v>0</v>
      </c>
      <c r="H51" s="15">
        <v>0</v>
      </c>
      <c r="I51" s="17">
        <v>0</v>
      </c>
      <c r="J51" s="386">
        <v>330</v>
      </c>
      <c r="K51" s="390">
        <v>15183.3</v>
      </c>
    </row>
    <row r="52" spans="1:11" ht="157.5">
      <c r="A52" s="12" t="s">
        <v>67</v>
      </c>
      <c r="B52" s="13" t="s">
        <v>27</v>
      </c>
      <c r="C52" s="19" t="s">
        <v>74</v>
      </c>
      <c r="D52" s="386">
        <v>75</v>
      </c>
      <c r="E52" s="390">
        <v>3450.75</v>
      </c>
      <c r="F52" s="15">
        <v>0</v>
      </c>
      <c r="G52" s="16">
        <v>0</v>
      </c>
      <c r="H52" s="15">
        <v>0</v>
      </c>
      <c r="I52" s="17">
        <v>0</v>
      </c>
      <c r="J52" s="386">
        <v>75</v>
      </c>
      <c r="K52" s="390">
        <v>3450.75</v>
      </c>
    </row>
    <row r="53" spans="1:11" ht="150.75">
      <c r="A53" s="12" t="s">
        <v>67</v>
      </c>
      <c r="B53" s="13" t="s">
        <v>27</v>
      </c>
      <c r="C53" s="19" t="s">
        <v>75</v>
      </c>
      <c r="D53" s="388">
        <v>75</v>
      </c>
      <c r="E53" s="390">
        <v>3450.75</v>
      </c>
      <c r="F53" s="15">
        <v>0</v>
      </c>
      <c r="G53" s="16">
        <v>0</v>
      </c>
      <c r="H53" s="15">
        <v>0</v>
      </c>
      <c r="I53" s="17">
        <v>0</v>
      </c>
      <c r="J53" s="388">
        <v>75</v>
      </c>
      <c r="K53" s="390">
        <v>3450.75</v>
      </c>
    </row>
    <row r="54" spans="1:11" ht="75">
      <c r="A54" s="12" t="s">
        <v>76</v>
      </c>
      <c r="B54" s="13" t="s">
        <v>27</v>
      </c>
      <c r="C54" s="19" t="s">
        <v>77</v>
      </c>
      <c r="D54" s="388">
        <v>20</v>
      </c>
      <c r="E54" s="390">
        <v>19966.2</v>
      </c>
      <c r="F54" s="15">
        <v>0</v>
      </c>
      <c r="G54" s="16">
        <v>0</v>
      </c>
      <c r="H54" s="15">
        <v>0</v>
      </c>
      <c r="I54" s="17">
        <v>0</v>
      </c>
      <c r="J54" s="388">
        <v>20</v>
      </c>
      <c r="K54" s="390">
        <v>19966.2</v>
      </c>
    </row>
    <row r="55" spans="1:11" ht="75">
      <c r="A55" s="12" t="s">
        <v>76</v>
      </c>
      <c r="B55" s="13" t="s">
        <v>27</v>
      </c>
      <c r="C55" s="19" t="s">
        <v>78</v>
      </c>
      <c r="D55" s="388">
        <v>50</v>
      </c>
      <c r="E55" s="390">
        <v>3691.5</v>
      </c>
      <c r="F55" s="15">
        <v>0</v>
      </c>
      <c r="G55" s="16">
        <v>0</v>
      </c>
      <c r="H55" s="15">
        <v>0</v>
      </c>
      <c r="I55" s="17">
        <v>0</v>
      </c>
      <c r="J55" s="388">
        <v>50</v>
      </c>
      <c r="K55" s="390">
        <v>3691.5</v>
      </c>
    </row>
    <row r="56" spans="1:11" ht="75">
      <c r="A56" s="12" t="s">
        <v>48</v>
      </c>
      <c r="B56" s="13" t="s">
        <v>27</v>
      </c>
      <c r="C56" s="19" t="s">
        <v>79</v>
      </c>
      <c r="D56" s="388">
        <v>75</v>
      </c>
      <c r="E56" s="390">
        <v>40325.25</v>
      </c>
      <c r="F56" s="15">
        <v>0</v>
      </c>
      <c r="G56" s="16">
        <v>0</v>
      </c>
      <c r="H56" s="15">
        <v>0</v>
      </c>
      <c r="I56" s="17">
        <v>0</v>
      </c>
      <c r="J56" s="388">
        <v>75</v>
      </c>
      <c r="K56" s="390">
        <v>40325.25</v>
      </c>
    </row>
    <row r="57" spans="1:11" ht="201">
      <c r="A57" s="12" t="s">
        <v>80</v>
      </c>
      <c r="B57" s="13" t="s">
        <v>27</v>
      </c>
      <c r="C57" s="19" t="s">
        <v>81</v>
      </c>
      <c r="D57" s="388">
        <v>5</v>
      </c>
      <c r="E57" s="390">
        <v>61525</v>
      </c>
      <c r="F57" s="15">
        <v>0</v>
      </c>
      <c r="G57" s="16">
        <v>0</v>
      </c>
      <c r="H57" s="15">
        <v>0</v>
      </c>
      <c r="I57" s="16">
        <v>0</v>
      </c>
      <c r="J57" s="388">
        <v>5</v>
      </c>
      <c r="K57" s="390">
        <v>61525</v>
      </c>
    </row>
    <row r="58" spans="1:11" ht="75">
      <c r="A58" s="12" t="s">
        <v>80</v>
      </c>
      <c r="B58" s="13" t="s">
        <v>27</v>
      </c>
      <c r="C58" s="19" t="s">
        <v>82</v>
      </c>
      <c r="D58" s="20">
        <v>5</v>
      </c>
      <c r="E58" s="21">
        <v>80250</v>
      </c>
      <c r="F58" s="15">
        <v>0</v>
      </c>
      <c r="G58" s="16">
        <v>0</v>
      </c>
      <c r="H58" s="15">
        <v>1</v>
      </c>
      <c r="I58" s="16">
        <v>16050</v>
      </c>
      <c r="J58" s="20">
        <v>4</v>
      </c>
      <c r="K58" s="21">
        <f>64200</f>
        <v>64200</v>
      </c>
    </row>
    <row r="59" spans="1:11" ht="75">
      <c r="A59" s="12" t="s">
        <v>83</v>
      </c>
      <c r="B59" s="13" t="s">
        <v>29</v>
      </c>
      <c r="C59" s="19" t="s">
        <v>84</v>
      </c>
      <c r="D59" s="25">
        <v>491</v>
      </c>
      <c r="E59" s="17">
        <v>95794.1</v>
      </c>
      <c r="F59" s="15">
        <v>0</v>
      </c>
      <c r="G59" s="16">
        <v>0</v>
      </c>
      <c r="H59" s="15">
        <v>0</v>
      </c>
      <c r="I59" s="16">
        <v>0</v>
      </c>
      <c r="J59" s="25">
        <v>491</v>
      </c>
      <c r="K59" s="17">
        <v>95794.1</v>
      </c>
    </row>
    <row r="60" spans="1:11" ht="50.25">
      <c r="A60" s="12" t="s">
        <v>83</v>
      </c>
      <c r="B60" s="13" t="s">
        <v>29</v>
      </c>
      <c r="C60" s="19" t="s">
        <v>85</v>
      </c>
      <c r="D60" s="388">
        <v>36</v>
      </c>
      <c r="E60" s="390">
        <v>13979.88</v>
      </c>
      <c r="F60" s="15">
        <v>0</v>
      </c>
      <c r="G60" s="16">
        <v>0</v>
      </c>
      <c r="H60" s="15">
        <v>0</v>
      </c>
      <c r="I60" s="16">
        <v>0</v>
      </c>
      <c r="J60" s="388">
        <v>36</v>
      </c>
      <c r="K60" s="390">
        <v>13979.88</v>
      </c>
    </row>
    <row r="61" spans="1:11" ht="50.25">
      <c r="A61" s="12" t="s">
        <v>83</v>
      </c>
      <c r="B61" s="13" t="s">
        <v>29</v>
      </c>
      <c r="C61" s="19" t="s">
        <v>86</v>
      </c>
      <c r="D61" s="388">
        <v>300</v>
      </c>
      <c r="E61" s="390">
        <v>41715</v>
      </c>
      <c r="F61" s="15">
        <v>0</v>
      </c>
      <c r="G61" s="16">
        <v>0</v>
      </c>
      <c r="H61" s="15">
        <v>0</v>
      </c>
      <c r="I61" s="16">
        <v>0</v>
      </c>
      <c r="J61" s="388">
        <v>300</v>
      </c>
      <c r="K61" s="390">
        <v>41715</v>
      </c>
    </row>
    <row r="62" spans="1:11" ht="75">
      <c r="A62" s="12" t="s">
        <v>87</v>
      </c>
      <c r="B62" s="13" t="s">
        <v>27</v>
      </c>
      <c r="C62" s="19" t="s">
        <v>88</v>
      </c>
      <c r="D62" s="386">
        <v>3</v>
      </c>
      <c r="E62" s="393">
        <v>7062</v>
      </c>
      <c r="F62" s="15">
        <v>0</v>
      </c>
      <c r="G62" s="16">
        <v>0</v>
      </c>
      <c r="H62" s="15">
        <v>0</v>
      </c>
      <c r="I62" s="16">
        <v>0</v>
      </c>
      <c r="J62" s="386">
        <v>3</v>
      </c>
      <c r="K62" s="393">
        <v>7062</v>
      </c>
    </row>
    <row r="63" spans="1:11" ht="75">
      <c r="A63" s="12" t="s">
        <v>63</v>
      </c>
      <c r="B63" s="13" t="s">
        <v>64</v>
      </c>
      <c r="C63" s="19" t="s">
        <v>89</v>
      </c>
      <c r="D63" s="386">
        <v>750</v>
      </c>
      <c r="E63" s="390">
        <v>7785</v>
      </c>
      <c r="F63" s="15">
        <v>0</v>
      </c>
      <c r="G63" s="16">
        <v>0</v>
      </c>
      <c r="H63" s="15">
        <v>0</v>
      </c>
      <c r="I63" s="16">
        <v>0</v>
      </c>
      <c r="J63" s="386">
        <v>750</v>
      </c>
      <c r="K63" s="390">
        <v>7785</v>
      </c>
    </row>
    <row r="64" spans="1:11" ht="100.5">
      <c r="A64" s="12" t="s">
        <v>90</v>
      </c>
      <c r="B64" s="13" t="s">
        <v>29</v>
      </c>
      <c r="C64" s="19" t="s">
        <v>91</v>
      </c>
      <c r="D64" s="386">
        <v>140</v>
      </c>
      <c r="E64" s="398">
        <v>43729</v>
      </c>
      <c r="F64" s="15">
        <v>0</v>
      </c>
      <c r="G64" s="16">
        <v>0</v>
      </c>
      <c r="H64" s="15">
        <v>0</v>
      </c>
      <c r="I64" s="17">
        <v>0</v>
      </c>
      <c r="J64" s="386">
        <v>140</v>
      </c>
      <c r="K64" s="398">
        <v>43729</v>
      </c>
    </row>
    <row r="65" spans="1:11" ht="75">
      <c r="A65" s="12" t="s">
        <v>90</v>
      </c>
      <c r="B65" s="13" t="s">
        <v>29</v>
      </c>
      <c r="C65" s="19" t="s">
        <v>92</v>
      </c>
      <c r="D65" s="386">
        <v>198</v>
      </c>
      <c r="E65" s="398">
        <v>263496.42</v>
      </c>
      <c r="F65" s="15">
        <v>0</v>
      </c>
      <c r="G65" s="16">
        <v>0</v>
      </c>
      <c r="H65" s="15">
        <v>0</v>
      </c>
      <c r="I65" s="17">
        <v>0</v>
      </c>
      <c r="J65" s="386">
        <v>198</v>
      </c>
      <c r="K65" s="398">
        <v>263496.42</v>
      </c>
    </row>
    <row r="66" spans="1:11" ht="50.25">
      <c r="A66" s="12" t="s">
        <v>90</v>
      </c>
      <c r="B66" s="13" t="s">
        <v>29</v>
      </c>
      <c r="C66" s="19" t="s">
        <v>93</v>
      </c>
      <c r="D66" s="388">
        <v>472</v>
      </c>
      <c r="E66" s="390">
        <v>82902.08</v>
      </c>
      <c r="F66" s="15">
        <v>0</v>
      </c>
      <c r="G66" s="16">
        <v>0</v>
      </c>
      <c r="H66" s="15">
        <v>0</v>
      </c>
      <c r="I66" s="17">
        <v>0</v>
      </c>
      <c r="J66" s="388">
        <v>472</v>
      </c>
      <c r="K66" s="390">
        <v>82902.08</v>
      </c>
    </row>
    <row r="67" spans="1:11" ht="50.25">
      <c r="A67" s="12" t="s">
        <v>90</v>
      </c>
      <c r="B67" s="13" t="s">
        <v>29</v>
      </c>
      <c r="C67" s="19" t="s">
        <v>94</v>
      </c>
      <c r="D67" s="388">
        <v>295</v>
      </c>
      <c r="E67" s="390">
        <v>90346.7</v>
      </c>
      <c r="F67" s="15">
        <v>0</v>
      </c>
      <c r="G67" s="16">
        <v>0</v>
      </c>
      <c r="H67" s="15">
        <v>0</v>
      </c>
      <c r="I67" s="17">
        <v>0</v>
      </c>
      <c r="J67" s="388">
        <v>295</v>
      </c>
      <c r="K67" s="390">
        <v>90346.7</v>
      </c>
    </row>
    <row r="68" spans="1:11" ht="75">
      <c r="A68" s="12" t="s">
        <v>90</v>
      </c>
      <c r="B68" s="13" t="s">
        <v>14</v>
      </c>
      <c r="C68" s="19" t="s">
        <v>95</v>
      </c>
      <c r="D68" s="388">
        <v>44</v>
      </c>
      <c r="E68" s="390">
        <v>52800.44</v>
      </c>
      <c r="F68" s="15">
        <v>0</v>
      </c>
      <c r="G68" s="16">
        <v>0</v>
      </c>
      <c r="H68" s="15">
        <v>0</v>
      </c>
      <c r="I68" s="17">
        <v>0</v>
      </c>
      <c r="J68" s="388">
        <v>44</v>
      </c>
      <c r="K68" s="390">
        <v>52800.44</v>
      </c>
    </row>
    <row r="69" spans="1:11" ht="75">
      <c r="A69" s="12" t="s">
        <v>90</v>
      </c>
      <c r="B69" s="13" t="s">
        <v>14</v>
      </c>
      <c r="C69" s="19" t="s">
        <v>96</v>
      </c>
      <c r="D69" s="388">
        <v>888</v>
      </c>
      <c r="E69" s="390">
        <v>1065608.88</v>
      </c>
      <c r="F69" s="15">
        <v>0</v>
      </c>
      <c r="G69" s="16">
        <v>0</v>
      </c>
      <c r="H69" s="15">
        <v>0</v>
      </c>
      <c r="I69" s="17">
        <v>0</v>
      </c>
      <c r="J69" s="388">
        <v>888</v>
      </c>
      <c r="K69" s="390">
        <v>1065608.88</v>
      </c>
    </row>
    <row r="70" spans="1:11" ht="75">
      <c r="A70" s="12" t="s">
        <v>90</v>
      </c>
      <c r="B70" s="13" t="s">
        <v>14</v>
      </c>
      <c r="C70" s="19" t="s">
        <v>97</v>
      </c>
      <c r="D70" s="388">
        <v>1252</v>
      </c>
      <c r="E70" s="390">
        <v>1502412.52</v>
      </c>
      <c r="F70" s="15">
        <v>0</v>
      </c>
      <c r="G70" s="16">
        <v>0</v>
      </c>
      <c r="H70" s="15">
        <v>0</v>
      </c>
      <c r="I70" s="17">
        <v>0</v>
      </c>
      <c r="J70" s="388">
        <v>1252</v>
      </c>
      <c r="K70" s="390">
        <v>1502412.52</v>
      </c>
    </row>
    <row r="71" spans="1:11" ht="50.25">
      <c r="A71" s="12" t="s">
        <v>90</v>
      </c>
      <c r="B71" s="13" t="s">
        <v>14</v>
      </c>
      <c r="C71" s="19" t="s">
        <v>98</v>
      </c>
      <c r="D71" s="388">
        <v>1385</v>
      </c>
      <c r="E71" s="390">
        <v>3361214.95</v>
      </c>
      <c r="F71" s="15">
        <v>0</v>
      </c>
      <c r="G71" s="16">
        <v>0</v>
      </c>
      <c r="H71" s="15">
        <v>0</v>
      </c>
      <c r="I71" s="16">
        <v>0</v>
      </c>
      <c r="J71" s="388">
        <v>1385</v>
      </c>
      <c r="K71" s="390">
        <v>3361214.95</v>
      </c>
    </row>
    <row r="72" spans="1:11" ht="75">
      <c r="A72" s="12" t="s">
        <v>90</v>
      </c>
      <c r="B72" s="13" t="s">
        <v>14</v>
      </c>
      <c r="C72" s="19" t="s">
        <v>99</v>
      </c>
      <c r="D72" s="25">
        <v>23</v>
      </c>
      <c r="E72" s="17">
        <v>23616.17</v>
      </c>
      <c r="F72" s="15">
        <v>0</v>
      </c>
      <c r="G72" s="16">
        <v>0</v>
      </c>
      <c r="H72" s="15">
        <v>0</v>
      </c>
      <c r="I72" s="16">
        <v>0</v>
      </c>
      <c r="J72" s="25">
        <v>23</v>
      </c>
      <c r="K72" s="17">
        <v>23616.17</v>
      </c>
    </row>
    <row r="73" spans="1:11" ht="50.25">
      <c r="A73" s="12" t="s">
        <v>90</v>
      </c>
      <c r="B73" s="13" t="s">
        <v>14</v>
      </c>
      <c r="C73" s="19" t="s">
        <v>98</v>
      </c>
      <c r="D73" s="388">
        <v>64</v>
      </c>
      <c r="E73" s="390">
        <v>155319.68</v>
      </c>
      <c r="F73" s="15">
        <v>0</v>
      </c>
      <c r="G73" s="16">
        <v>0</v>
      </c>
      <c r="H73" s="15">
        <v>0</v>
      </c>
      <c r="I73" s="16">
        <v>0</v>
      </c>
      <c r="J73" s="388">
        <v>64</v>
      </c>
      <c r="K73" s="390">
        <v>155319.68</v>
      </c>
    </row>
    <row r="74" spans="1:11" ht="150.75">
      <c r="A74" s="12" t="s">
        <v>90</v>
      </c>
      <c r="B74" s="13" t="s">
        <v>29</v>
      </c>
      <c r="C74" s="19" t="s">
        <v>100</v>
      </c>
      <c r="D74" s="388">
        <v>1000</v>
      </c>
      <c r="E74" s="390">
        <v>55110</v>
      </c>
      <c r="F74" s="15">
        <v>0</v>
      </c>
      <c r="G74" s="16">
        <v>0</v>
      </c>
      <c r="H74" s="15">
        <v>0</v>
      </c>
      <c r="I74" s="16">
        <v>0</v>
      </c>
      <c r="J74" s="388">
        <v>1000</v>
      </c>
      <c r="K74" s="390">
        <v>55110</v>
      </c>
    </row>
    <row r="75" spans="1:11" ht="168.75">
      <c r="A75" s="12" t="s">
        <v>90</v>
      </c>
      <c r="B75" s="13" t="s">
        <v>29</v>
      </c>
      <c r="C75" s="26" t="s">
        <v>101</v>
      </c>
      <c r="D75" s="395">
        <v>400</v>
      </c>
      <c r="E75" s="396">
        <v>28704</v>
      </c>
      <c r="F75" s="15">
        <v>0</v>
      </c>
      <c r="G75" s="16">
        <v>0</v>
      </c>
      <c r="H75" s="15">
        <v>0</v>
      </c>
      <c r="I75" s="17">
        <v>0</v>
      </c>
      <c r="J75" s="395">
        <v>400</v>
      </c>
      <c r="K75" s="396">
        <v>28704</v>
      </c>
    </row>
    <row r="76" spans="1:11" ht="112.5">
      <c r="A76" s="12" t="s">
        <v>90</v>
      </c>
      <c r="B76" s="13" t="s">
        <v>29</v>
      </c>
      <c r="C76" s="26" t="s">
        <v>102</v>
      </c>
      <c r="D76" s="386">
        <v>100</v>
      </c>
      <c r="E76" s="390">
        <v>23708</v>
      </c>
      <c r="F76" s="15">
        <v>0</v>
      </c>
      <c r="G76" s="16">
        <v>0</v>
      </c>
      <c r="H76" s="15">
        <v>0</v>
      </c>
      <c r="I76" s="17">
        <v>0</v>
      </c>
      <c r="J76" s="386">
        <v>100</v>
      </c>
      <c r="K76" s="390">
        <v>23708</v>
      </c>
    </row>
    <row r="77" spans="1:11" ht="100.5">
      <c r="A77" s="12" t="s">
        <v>90</v>
      </c>
      <c r="B77" s="27" t="s">
        <v>14</v>
      </c>
      <c r="C77" s="19" t="s">
        <v>103</v>
      </c>
      <c r="D77" s="388">
        <v>2</v>
      </c>
      <c r="E77" s="397">
        <v>24352.1</v>
      </c>
      <c r="F77" s="15">
        <v>0</v>
      </c>
      <c r="G77" s="16">
        <v>0</v>
      </c>
      <c r="H77" s="15">
        <v>0</v>
      </c>
      <c r="I77" s="17">
        <v>0</v>
      </c>
      <c r="J77" s="388">
        <v>2</v>
      </c>
      <c r="K77" s="397">
        <v>24352.1</v>
      </c>
    </row>
    <row r="78" spans="1:11" ht="126">
      <c r="A78" s="12" t="s">
        <v>90</v>
      </c>
      <c r="B78" s="13" t="s">
        <v>29</v>
      </c>
      <c r="C78" s="19" t="s">
        <v>104</v>
      </c>
      <c r="D78" s="388">
        <v>415</v>
      </c>
      <c r="E78" s="390">
        <v>65885.4</v>
      </c>
      <c r="F78" s="15">
        <v>0</v>
      </c>
      <c r="G78" s="16">
        <v>0</v>
      </c>
      <c r="H78" s="15">
        <v>0</v>
      </c>
      <c r="I78" s="17">
        <v>0</v>
      </c>
      <c r="J78" s="388">
        <v>415</v>
      </c>
      <c r="K78" s="390">
        <v>65885.4</v>
      </c>
    </row>
    <row r="79" spans="1:11" ht="50.25">
      <c r="A79" s="12" t="s">
        <v>90</v>
      </c>
      <c r="B79" s="13" t="s">
        <v>14</v>
      </c>
      <c r="C79" s="19" t="s">
        <v>105</v>
      </c>
      <c r="D79" s="388">
        <v>22</v>
      </c>
      <c r="E79" s="390">
        <v>3043.48</v>
      </c>
      <c r="F79" s="15">
        <v>0</v>
      </c>
      <c r="G79" s="16">
        <v>0</v>
      </c>
      <c r="H79" s="15">
        <v>0</v>
      </c>
      <c r="I79" s="17">
        <v>0</v>
      </c>
      <c r="J79" s="388">
        <v>22</v>
      </c>
      <c r="K79" s="390">
        <v>3043.48</v>
      </c>
    </row>
    <row r="80" spans="1:11" ht="75">
      <c r="A80" s="12" t="s">
        <v>18</v>
      </c>
      <c r="B80" s="13" t="s">
        <v>29</v>
      </c>
      <c r="C80" s="19" t="s">
        <v>106</v>
      </c>
      <c r="D80" s="399">
        <v>229</v>
      </c>
      <c r="E80" s="396">
        <v>237415.22</v>
      </c>
      <c r="F80" s="15">
        <v>0</v>
      </c>
      <c r="G80" s="16">
        <v>0</v>
      </c>
      <c r="H80" s="15">
        <v>0</v>
      </c>
      <c r="I80" s="16">
        <v>0</v>
      </c>
      <c r="J80" s="399">
        <v>229</v>
      </c>
      <c r="K80" s="396">
        <v>237415.22</v>
      </c>
    </row>
    <row r="81" spans="1:11" ht="50.25">
      <c r="A81" s="12" t="s">
        <v>107</v>
      </c>
      <c r="B81" s="13" t="s">
        <v>108</v>
      </c>
      <c r="C81" s="19" t="s">
        <v>109</v>
      </c>
      <c r="D81" s="395">
        <v>3950</v>
      </c>
      <c r="E81" s="396">
        <v>84688</v>
      </c>
      <c r="F81" s="15">
        <v>0</v>
      </c>
      <c r="G81" s="16">
        <v>0</v>
      </c>
      <c r="H81" s="15">
        <v>0</v>
      </c>
      <c r="I81" s="16">
        <v>0</v>
      </c>
      <c r="J81" s="395">
        <v>3950</v>
      </c>
      <c r="K81" s="396">
        <v>84688</v>
      </c>
    </row>
    <row r="82" spans="1:11" ht="100.5">
      <c r="A82" s="12" t="s">
        <v>110</v>
      </c>
      <c r="B82" s="13" t="s">
        <v>111</v>
      </c>
      <c r="C82" s="19" t="s">
        <v>112</v>
      </c>
      <c r="D82" s="400">
        <v>100000</v>
      </c>
      <c r="E82" s="396">
        <v>410000</v>
      </c>
      <c r="F82" s="15">
        <v>0</v>
      </c>
      <c r="G82" s="16">
        <v>0</v>
      </c>
      <c r="H82" s="15">
        <v>0</v>
      </c>
      <c r="I82" s="16">
        <v>0</v>
      </c>
      <c r="J82" s="400">
        <v>100000</v>
      </c>
      <c r="K82" s="396">
        <v>410000</v>
      </c>
    </row>
    <row r="83" spans="1:11" ht="50.25">
      <c r="A83" s="12" t="s">
        <v>63</v>
      </c>
      <c r="B83" s="13" t="s">
        <v>108</v>
      </c>
      <c r="C83" s="19" t="s">
        <v>113</v>
      </c>
      <c r="D83" s="401">
        <v>103</v>
      </c>
      <c r="E83" s="402">
        <v>328776</v>
      </c>
      <c r="F83" s="15">
        <v>0</v>
      </c>
      <c r="G83" s="16">
        <v>0</v>
      </c>
      <c r="H83" s="15">
        <v>0</v>
      </c>
      <c r="I83" s="16">
        <v>0</v>
      </c>
      <c r="J83" s="401">
        <v>103</v>
      </c>
      <c r="K83" s="402">
        <v>328776</v>
      </c>
    </row>
    <row r="84" spans="1:11" ht="50.25">
      <c r="A84" s="28" t="s">
        <v>90</v>
      </c>
      <c r="B84" s="13" t="s">
        <v>14</v>
      </c>
      <c r="C84" s="19" t="s">
        <v>105</v>
      </c>
      <c r="D84" s="403">
        <v>1301</v>
      </c>
      <c r="E84" s="404">
        <v>179980.34</v>
      </c>
      <c r="F84" s="15">
        <v>0</v>
      </c>
      <c r="G84" s="16">
        <v>0</v>
      </c>
      <c r="H84" s="421">
        <v>0</v>
      </c>
      <c r="I84" s="422">
        <v>0</v>
      </c>
      <c r="J84" s="403">
        <v>1301</v>
      </c>
      <c r="K84" s="404">
        <v>179980.34</v>
      </c>
    </row>
    <row r="85" spans="1:11" ht="100.5">
      <c r="A85" s="12" t="s">
        <v>90</v>
      </c>
      <c r="B85" s="13" t="s">
        <v>29</v>
      </c>
      <c r="C85" s="19" t="s">
        <v>114</v>
      </c>
      <c r="D85" s="388">
        <v>5</v>
      </c>
      <c r="E85" s="405">
        <v>11319.3</v>
      </c>
      <c r="F85" s="15">
        <v>0</v>
      </c>
      <c r="G85" s="16">
        <v>0</v>
      </c>
      <c r="H85" s="15">
        <v>0</v>
      </c>
      <c r="I85" s="16">
        <v>0</v>
      </c>
      <c r="J85" s="388">
        <v>5</v>
      </c>
      <c r="K85" s="405">
        <v>11319.3</v>
      </c>
    </row>
    <row r="86" spans="1:11" ht="50.25">
      <c r="A86" s="12" t="s">
        <v>90</v>
      </c>
      <c r="B86" s="13" t="s">
        <v>29</v>
      </c>
      <c r="C86" s="29" t="s">
        <v>115</v>
      </c>
      <c r="D86" s="389">
        <v>1500</v>
      </c>
      <c r="E86" s="405">
        <v>275415</v>
      </c>
      <c r="F86" s="15">
        <v>0</v>
      </c>
      <c r="G86" s="16">
        <v>0</v>
      </c>
      <c r="H86" s="15">
        <v>0</v>
      </c>
      <c r="I86" s="16">
        <v>0</v>
      </c>
      <c r="J86" s="389">
        <v>1500</v>
      </c>
      <c r="K86" s="405">
        <v>275415</v>
      </c>
    </row>
    <row r="87" spans="1:11" ht="50.25">
      <c r="A87" s="12" t="s">
        <v>90</v>
      </c>
      <c r="B87" s="13" t="s">
        <v>29</v>
      </c>
      <c r="C87" s="29" t="s">
        <v>116</v>
      </c>
      <c r="D87" s="389">
        <v>100</v>
      </c>
      <c r="E87" s="390">
        <v>112396</v>
      </c>
      <c r="F87" s="15">
        <v>0</v>
      </c>
      <c r="G87" s="16">
        <v>0</v>
      </c>
      <c r="H87" s="15">
        <v>0</v>
      </c>
      <c r="I87" s="16">
        <v>0</v>
      </c>
      <c r="J87" s="389">
        <v>100</v>
      </c>
      <c r="K87" s="390">
        <v>112396</v>
      </c>
    </row>
    <row r="88" spans="1:11" ht="50.25">
      <c r="A88" s="12" t="s">
        <v>90</v>
      </c>
      <c r="B88" s="13" t="s">
        <v>29</v>
      </c>
      <c r="C88" s="19" t="s">
        <v>117</v>
      </c>
      <c r="D88" s="388">
        <v>20</v>
      </c>
      <c r="E88" s="390">
        <v>13375.8</v>
      </c>
      <c r="F88" s="15">
        <v>0</v>
      </c>
      <c r="G88" s="16">
        <v>0</v>
      </c>
      <c r="H88" s="15">
        <v>0</v>
      </c>
      <c r="I88" s="16">
        <v>0</v>
      </c>
      <c r="J88" s="388">
        <v>20</v>
      </c>
      <c r="K88" s="390">
        <v>13375.8</v>
      </c>
    </row>
    <row r="89" spans="1:11" ht="75">
      <c r="A89" s="12" t="s">
        <v>20</v>
      </c>
      <c r="B89" s="13" t="s">
        <v>29</v>
      </c>
      <c r="C89" s="19" t="s">
        <v>118</v>
      </c>
      <c r="D89" s="388">
        <v>294</v>
      </c>
      <c r="E89" s="390">
        <v>64806.42</v>
      </c>
      <c r="F89" s="15">
        <v>0</v>
      </c>
      <c r="G89" s="16">
        <v>0</v>
      </c>
      <c r="H89" s="15">
        <v>0</v>
      </c>
      <c r="I89" s="16">
        <v>0</v>
      </c>
      <c r="J89" s="388">
        <v>294</v>
      </c>
      <c r="K89" s="390">
        <v>64806.42</v>
      </c>
    </row>
    <row r="90" spans="1:11" ht="50.25">
      <c r="A90" s="12" t="s">
        <v>20</v>
      </c>
      <c r="B90" s="13" t="s">
        <v>29</v>
      </c>
      <c r="C90" s="19" t="s">
        <v>119</v>
      </c>
      <c r="D90" s="406">
        <v>30</v>
      </c>
      <c r="E90" s="407">
        <v>53599.8</v>
      </c>
      <c r="F90" s="15">
        <v>0</v>
      </c>
      <c r="G90" s="16">
        <v>0</v>
      </c>
      <c r="H90" s="15">
        <v>0</v>
      </c>
      <c r="I90" s="16">
        <v>0</v>
      </c>
      <c r="J90" s="406">
        <v>30</v>
      </c>
      <c r="K90" s="407">
        <v>53599.8</v>
      </c>
    </row>
    <row r="91" spans="1:11" ht="75">
      <c r="A91" s="12" t="s">
        <v>377</v>
      </c>
      <c r="B91" s="13" t="s">
        <v>108</v>
      </c>
      <c r="C91" s="19" t="s">
        <v>378</v>
      </c>
      <c r="D91" s="389">
        <v>580</v>
      </c>
      <c r="E91" s="390">
        <v>15607.8</v>
      </c>
      <c r="F91" s="15">
        <v>0</v>
      </c>
      <c r="G91" s="16">
        <v>0</v>
      </c>
      <c r="H91" s="15">
        <v>0</v>
      </c>
      <c r="I91" s="16">
        <v>0</v>
      </c>
      <c r="J91" s="389">
        <v>580</v>
      </c>
      <c r="K91" s="390">
        <v>15607.8</v>
      </c>
    </row>
    <row r="92" spans="1:11" ht="75">
      <c r="A92" s="12" t="s">
        <v>377</v>
      </c>
      <c r="B92" s="13" t="s">
        <v>108</v>
      </c>
      <c r="C92" s="19" t="s">
        <v>379</v>
      </c>
      <c r="D92" s="389">
        <v>1230</v>
      </c>
      <c r="E92" s="390">
        <v>70269.9</v>
      </c>
      <c r="F92" s="15">
        <v>0</v>
      </c>
      <c r="G92" s="16">
        <v>0</v>
      </c>
      <c r="H92" s="15">
        <v>0</v>
      </c>
      <c r="I92" s="16">
        <v>0</v>
      </c>
      <c r="J92" s="389">
        <v>1230</v>
      </c>
      <c r="K92" s="390">
        <v>70269.9</v>
      </c>
    </row>
    <row r="93" spans="1:11" ht="75">
      <c r="A93" s="12" t="s">
        <v>377</v>
      </c>
      <c r="B93" s="13" t="s">
        <v>108</v>
      </c>
      <c r="C93" s="19" t="s">
        <v>380</v>
      </c>
      <c r="D93" s="389">
        <v>390</v>
      </c>
      <c r="E93" s="390">
        <v>53359.8</v>
      </c>
      <c r="F93" s="15">
        <v>0</v>
      </c>
      <c r="G93" s="16">
        <v>0</v>
      </c>
      <c r="H93" s="15">
        <v>0</v>
      </c>
      <c r="I93" s="16">
        <v>0</v>
      </c>
      <c r="J93" s="389">
        <v>390</v>
      </c>
      <c r="K93" s="390">
        <v>53359.8</v>
      </c>
    </row>
    <row r="94" spans="1:11" ht="75">
      <c r="A94" s="12" t="s">
        <v>377</v>
      </c>
      <c r="B94" s="13" t="s">
        <v>108</v>
      </c>
      <c r="C94" s="19" t="s">
        <v>381</v>
      </c>
      <c r="D94" s="408">
        <v>960</v>
      </c>
      <c r="E94" s="311">
        <v>25536</v>
      </c>
      <c r="F94" s="15">
        <v>0</v>
      </c>
      <c r="G94" s="16">
        <v>0</v>
      </c>
      <c r="H94" s="15">
        <v>0</v>
      </c>
      <c r="I94" s="16">
        <v>0</v>
      </c>
      <c r="J94" s="408">
        <v>960</v>
      </c>
      <c r="K94" s="311">
        <v>25536</v>
      </c>
    </row>
    <row r="95" spans="1:11" ht="172.5" customHeight="1">
      <c r="A95" s="12" t="s">
        <v>50</v>
      </c>
      <c r="B95" s="13" t="s">
        <v>27</v>
      </c>
      <c r="C95" s="19" t="s">
        <v>382</v>
      </c>
      <c r="D95" s="408">
        <v>1</v>
      </c>
      <c r="E95" s="390">
        <v>27285</v>
      </c>
      <c r="F95" s="15">
        <v>0</v>
      </c>
      <c r="G95" s="16">
        <v>0</v>
      </c>
      <c r="H95" s="15">
        <v>0</v>
      </c>
      <c r="I95" s="16">
        <v>0</v>
      </c>
      <c r="J95" s="408">
        <v>1</v>
      </c>
      <c r="K95" s="390">
        <v>27285</v>
      </c>
    </row>
    <row r="96" spans="1:11" ht="75">
      <c r="A96" s="12" t="s">
        <v>90</v>
      </c>
      <c r="B96" s="27" t="s">
        <v>394</v>
      </c>
      <c r="C96" s="19" t="s">
        <v>395</v>
      </c>
      <c r="D96" s="408">
        <v>157</v>
      </c>
      <c r="E96" s="311">
        <v>13665.28</v>
      </c>
      <c r="F96" s="15">
        <v>0</v>
      </c>
      <c r="G96" s="16">
        <v>0</v>
      </c>
      <c r="H96" s="310">
        <v>0</v>
      </c>
      <c r="I96" s="21">
        <v>0</v>
      </c>
      <c r="J96" s="408">
        <v>157</v>
      </c>
      <c r="K96" s="311">
        <v>13665.28</v>
      </c>
    </row>
    <row r="97" spans="1:11" ht="50.25">
      <c r="A97" s="12" t="s">
        <v>90</v>
      </c>
      <c r="B97" s="27" t="s">
        <v>394</v>
      </c>
      <c r="C97" s="19" t="s">
        <v>396</v>
      </c>
      <c r="D97" s="408">
        <v>94</v>
      </c>
      <c r="E97" s="311">
        <v>8282.34</v>
      </c>
      <c r="F97" s="15">
        <v>0</v>
      </c>
      <c r="G97" s="16">
        <v>0</v>
      </c>
      <c r="H97" s="310">
        <v>0</v>
      </c>
      <c r="I97" s="21">
        <v>0</v>
      </c>
      <c r="J97" s="408">
        <v>94</v>
      </c>
      <c r="K97" s="311">
        <v>8282.34</v>
      </c>
    </row>
    <row r="98" spans="1:11" ht="75">
      <c r="A98" s="12" t="s">
        <v>90</v>
      </c>
      <c r="B98" s="13" t="s">
        <v>29</v>
      </c>
      <c r="C98" s="19" t="s">
        <v>397</v>
      </c>
      <c r="D98" s="408">
        <v>94</v>
      </c>
      <c r="E98" s="311">
        <v>36525.58</v>
      </c>
      <c r="F98" s="15">
        <v>0</v>
      </c>
      <c r="G98" s="16">
        <v>0</v>
      </c>
      <c r="H98" s="310">
        <v>0</v>
      </c>
      <c r="I98" s="21">
        <v>0</v>
      </c>
      <c r="J98" s="408">
        <v>94</v>
      </c>
      <c r="K98" s="311">
        <v>36525.58</v>
      </c>
    </row>
    <row r="99" spans="1:11" ht="75">
      <c r="A99" s="12" t="s">
        <v>90</v>
      </c>
      <c r="B99" s="13" t="s">
        <v>29</v>
      </c>
      <c r="C99" s="19" t="s">
        <v>403</v>
      </c>
      <c r="D99" s="408">
        <v>0</v>
      </c>
      <c r="E99" s="311">
        <v>0</v>
      </c>
      <c r="F99" s="310">
        <v>100</v>
      </c>
      <c r="G99" s="311">
        <v>23614</v>
      </c>
      <c r="H99" s="310">
        <v>0</v>
      </c>
      <c r="I99" s="21">
        <v>0</v>
      </c>
      <c r="J99" s="310">
        <v>100</v>
      </c>
      <c r="K99" s="311">
        <v>23614</v>
      </c>
    </row>
    <row r="100" spans="1:11" ht="50.25">
      <c r="A100" s="12" t="s">
        <v>90</v>
      </c>
      <c r="B100" s="13" t="s">
        <v>29</v>
      </c>
      <c r="C100" s="19" t="s">
        <v>404</v>
      </c>
      <c r="D100" s="408">
        <v>0</v>
      </c>
      <c r="E100" s="311">
        <v>0</v>
      </c>
      <c r="F100" s="310">
        <v>390</v>
      </c>
      <c r="G100" s="311">
        <v>46823.4</v>
      </c>
      <c r="H100" s="310">
        <v>0</v>
      </c>
      <c r="I100" s="21">
        <v>0</v>
      </c>
      <c r="J100" s="310">
        <v>390</v>
      </c>
      <c r="K100" s="311">
        <v>46823.4</v>
      </c>
    </row>
    <row r="101" spans="1:11" ht="75">
      <c r="A101" s="12" t="s">
        <v>90</v>
      </c>
      <c r="B101" s="13" t="s">
        <v>29</v>
      </c>
      <c r="C101" s="19" t="s">
        <v>405</v>
      </c>
      <c r="D101" s="408">
        <v>0</v>
      </c>
      <c r="E101" s="311">
        <v>0</v>
      </c>
      <c r="F101" s="310">
        <v>600</v>
      </c>
      <c r="G101" s="311">
        <v>85968</v>
      </c>
      <c r="H101" s="310">
        <v>0</v>
      </c>
      <c r="I101" s="21">
        <v>0</v>
      </c>
      <c r="J101" s="310">
        <v>600</v>
      </c>
      <c r="K101" s="311">
        <v>85968</v>
      </c>
    </row>
    <row r="102" spans="1:11" ht="75">
      <c r="A102" s="12" t="s">
        <v>90</v>
      </c>
      <c r="B102" s="13" t="s">
        <v>29</v>
      </c>
      <c r="C102" s="19" t="s">
        <v>406</v>
      </c>
      <c r="D102" s="408">
        <v>0</v>
      </c>
      <c r="E102" s="311">
        <v>0</v>
      </c>
      <c r="F102" s="310">
        <v>200</v>
      </c>
      <c r="G102" s="311">
        <v>92346</v>
      </c>
      <c r="H102" s="310">
        <v>0</v>
      </c>
      <c r="I102" s="21">
        <v>0</v>
      </c>
      <c r="J102" s="310">
        <v>200</v>
      </c>
      <c r="K102" s="311">
        <v>92346</v>
      </c>
    </row>
    <row r="103" spans="1:11" ht="75">
      <c r="A103" s="12" t="s">
        <v>90</v>
      </c>
      <c r="B103" s="13" t="s">
        <v>29</v>
      </c>
      <c r="C103" s="19" t="s">
        <v>407</v>
      </c>
      <c r="D103" s="408">
        <v>0</v>
      </c>
      <c r="E103" s="311">
        <v>0</v>
      </c>
      <c r="F103" s="310">
        <v>146</v>
      </c>
      <c r="G103" s="311">
        <v>10202.48</v>
      </c>
      <c r="H103" s="310">
        <v>0</v>
      </c>
      <c r="I103" s="21">
        <v>0</v>
      </c>
      <c r="J103" s="310">
        <v>146</v>
      </c>
      <c r="K103" s="311">
        <v>10202.48</v>
      </c>
    </row>
    <row r="104" spans="1:11" ht="50.25">
      <c r="A104" s="12" t="s">
        <v>90</v>
      </c>
      <c r="B104" s="13" t="s">
        <v>29</v>
      </c>
      <c r="C104" s="19" t="s">
        <v>408</v>
      </c>
      <c r="D104" s="408">
        <v>0</v>
      </c>
      <c r="E104" s="311">
        <v>0</v>
      </c>
      <c r="F104" s="310">
        <v>100</v>
      </c>
      <c r="G104" s="311">
        <v>6988</v>
      </c>
      <c r="H104" s="310">
        <v>0</v>
      </c>
      <c r="I104" s="21">
        <v>0</v>
      </c>
      <c r="J104" s="310">
        <v>100</v>
      </c>
      <c r="K104" s="311">
        <v>6988</v>
      </c>
    </row>
    <row r="105" spans="1:11" ht="75">
      <c r="A105" s="12" t="s">
        <v>90</v>
      </c>
      <c r="B105" s="13" t="s">
        <v>29</v>
      </c>
      <c r="C105" s="19" t="s">
        <v>409</v>
      </c>
      <c r="D105" s="408">
        <v>0</v>
      </c>
      <c r="E105" s="311">
        <v>0</v>
      </c>
      <c r="F105" s="310">
        <v>137</v>
      </c>
      <c r="G105" s="311">
        <v>53234.09</v>
      </c>
      <c r="H105" s="310">
        <v>0</v>
      </c>
      <c r="I105" s="21">
        <v>0</v>
      </c>
      <c r="J105" s="310">
        <v>137</v>
      </c>
      <c r="K105" s="311">
        <v>53234.09</v>
      </c>
    </row>
    <row r="106" spans="1:11" ht="30.75">
      <c r="A106" s="312"/>
      <c r="B106" s="24"/>
      <c r="C106" s="313" t="s">
        <v>120</v>
      </c>
      <c r="D106" s="31">
        <f aca="true" t="shared" si="0" ref="D106:K106">SUM(D10:D105)</f>
        <v>1064541</v>
      </c>
      <c r="E106" s="31">
        <f t="shared" si="0"/>
        <v>15305290.090000004</v>
      </c>
      <c r="F106" s="32">
        <f t="shared" si="0"/>
        <v>1674</v>
      </c>
      <c r="G106" s="31">
        <f t="shared" si="0"/>
        <v>339505.97</v>
      </c>
      <c r="H106" s="32">
        <f t="shared" si="0"/>
        <v>2501</v>
      </c>
      <c r="I106" s="31">
        <f t="shared" si="0"/>
        <v>31350</v>
      </c>
      <c r="J106" s="31">
        <f t="shared" si="0"/>
        <v>1063714</v>
      </c>
      <c r="K106" s="31">
        <f t="shared" si="0"/>
        <v>15613446.060000004</v>
      </c>
    </row>
    <row r="110" spans="1:3" ht="28.5">
      <c r="A110" s="359" t="s">
        <v>130</v>
      </c>
      <c r="B110" s="359"/>
      <c r="C110" s="359" t="s">
        <v>398</v>
      </c>
    </row>
    <row r="111" spans="1:3" ht="28.5">
      <c r="A111" s="359"/>
      <c r="B111" s="359"/>
      <c r="C111" s="359"/>
    </row>
    <row r="112" spans="1:3" ht="28.5">
      <c r="A112" s="359" t="s">
        <v>132</v>
      </c>
      <c r="B112" s="359"/>
      <c r="C112" s="359" t="s">
        <v>399</v>
      </c>
    </row>
  </sheetData>
  <sheetProtection/>
  <mergeCells count="12">
    <mergeCell ref="D7:E7"/>
    <mergeCell ref="F7:G7"/>
    <mergeCell ref="H7:I7"/>
    <mergeCell ref="J7:K7"/>
    <mergeCell ref="A1:K1"/>
    <mergeCell ref="A2:K2"/>
    <mergeCell ref="A3:K3"/>
    <mergeCell ref="C4:E4"/>
    <mergeCell ref="C5:E5"/>
    <mergeCell ref="A7:A8"/>
    <mergeCell ref="B7:B8"/>
    <mergeCell ref="C7:C8"/>
  </mergeCells>
  <printOptions/>
  <pageMargins left="0.31496062992125984" right="0.31496062992125984" top="0.35433070866141736" bottom="0.35433070866141736" header="0.31496062992125984" footer="0.31496062992125984"/>
  <pageSetup horizontalDpi="180" verticalDpi="180" orientation="landscape" paperSize="9" scale="44" r:id="rId3"/>
  <legacyDrawing r:id="rId2"/>
</worksheet>
</file>

<file path=xl/worksheets/sheet10.xml><?xml version="1.0" encoding="utf-8"?>
<worksheet xmlns="http://schemas.openxmlformats.org/spreadsheetml/2006/main" xmlns:r="http://schemas.openxmlformats.org/officeDocument/2006/relationships">
  <dimension ref="A1:K13"/>
  <sheetViews>
    <sheetView zoomScalePageLayoutView="0" workbookViewId="0" topLeftCell="A1">
      <selection activeCell="K14" sqref="K14"/>
    </sheetView>
  </sheetViews>
  <sheetFormatPr defaultColWidth="9.140625" defaultRowHeight="15"/>
  <cols>
    <col min="1" max="1" width="14.28125" style="0" customWidth="1"/>
    <col min="3" max="3" width="27.28125" style="0" customWidth="1"/>
    <col min="5" max="5" width="12.28125" style="0" customWidth="1"/>
    <col min="7" max="7" width="13.00390625" style="0" customWidth="1"/>
    <col min="9" max="9" width="12.7109375" style="0" customWidth="1"/>
    <col min="11" max="11" width="12.57421875" style="0" customWidth="1"/>
  </cols>
  <sheetData>
    <row r="1" spans="1:11" ht="81.75" customHeight="1">
      <c r="A1" s="501" t="s">
        <v>222</v>
      </c>
      <c r="B1" s="501"/>
      <c r="C1" s="501"/>
      <c r="D1" s="501"/>
      <c r="E1" s="501"/>
      <c r="F1" s="501"/>
      <c r="G1" s="501"/>
      <c r="H1" s="501"/>
      <c r="I1" s="501"/>
      <c r="J1" s="501"/>
      <c r="K1" s="501"/>
    </row>
    <row r="3" spans="3:9" ht="14.25">
      <c r="C3" s="502" t="s">
        <v>417</v>
      </c>
      <c r="D3" s="502"/>
      <c r="E3" s="502"/>
      <c r="F3" s="502"/>
      <c r="G3" s="502"/>
      <c r="H3" s="502"/>
      <c r="I3" s="502"/>
    </row>
    <row r="4" spans="3:8" ht="14.25">
      <c r="C4" s="330"/>
      <c r="D4" s="330"/>
      <c r="E4" s="330"/>
      <c r="F4" s="330"/>
      <c r="G4" s="330"/>
      <c r="H4" s="330"/>
    </row>
    <row r="5" spans="3:9" ht="15">
      <c r="C5" s="503" t="s">
        <v>223</v>
      </c>
      <c r="D5" s="503"/>
      <c r="E5" s="503"/>
      <c r="F5" s="503"/>
      <c r="G5" s="503"/>
      <c r="H5" s="503"/>
      <c r="I5" s="503"/>
    </row>
    <row r="7" spans="1:11" ht="15" customHeight="1">
      <c r="A7" s="504" t="s">
        <v>196</v>
      </c>
      <c r="B7" s="504" t="s">
        <v>122</v>
      </c>
      <c r="C7" s="504" t="s">
        <v>6</v>
      </c>
      <c r="D7" s="506" t="s">
        <v>224</v>
      </c>
      <c r="E7" s="506"/>
      <c r="F7" s="506" t="s">
        <v>225</v>
      </c>
      <c r="G7" s="506"/>
      <c r="H7" s="507" t="s">
        <v>9</v>
      </c>
      <c r="I7" s="508"/>
      <c r="J7" s="507" t="s">
        <v>10</v>
      </c>
      <c r="K7" s="508"/>
    </row>
    <row r="8" spans="1:11" ht="14.25">
      <c r="A8" s="505"/>
      <c r="B8" s="505"/>
      <c r="C8" s="505"/>
      <c r="D8" s="186" t="s">
        <v>11</v>
      </c>
      <c r="E8" s="186" t="s">
        <v>12</v>
      </c>
      <c r="F8" s="186" t="s">
        <v>11</v>
      </c>
      <c r="G8" s="186" t="s">
        <v>12</v>
      </c>
      <c r="H8" s="186" t="s">
        <v>11</v>
      </c>
      <c r="I8" s="186" t="s">
        <v>12</v>
      </c>
      <c r="J8" s="186" t="s">
        <v>11</v>
      </c>
      <c r="K8" s="186" t="s">
        <v>12</v>
      </c>
    </row>
    <row r="9" spans="1:11" ht="14.25">
      <c r="A9" s="411"/>
      <c r="B9" s="187">
        <v>2301400</v>
      </c>
      <c r="C9" s="191" t="s">
        <v>227</v>
      </c>
      <c r="D9" s="193">
        <v>32</v>
      </c>
      <c r="E9" s="194">
        <v>18249.92</v>
      </c>
      <c r="F9" s="186"/>
      <c r="G9" s="188"/>
      <c r="H9" s="195"/>
      <c r="I9" s="188"/>
      <c r="J9" s="187">
        <f aca="true" t="shared" si="0" ref="J9:K12">D9+F9-H9</f>
        <v>32</v>
      </c>
      <c r="K9" s="190">
        <f t="shared" si="0"/>
        <v>18249.92</v>
      </c>
    </row>
    <row r="10" spans="1:11" ht="14.25">
      <c r="A10" s="411"/>
      <c r="B10" s="187">
        <v>2301400</v>
      </c>
      <c r="C10" s="192" t="s">
        <v>26</v>
      </c>
      <c r="D10" s="187">
        <v>51</v>
      </c>
      <c r="E10" s="190">
        <v>26424.13</v>
      </c>
      <c r="F10" s="186"/>
      <c r="G10" s="188"/>
      <c r="H10" s="186">
        <v>4</v>
      </c>
      <c r="I10" s="188">
        <v>2072.48</v>
      </c>
      <c r="J10" s="187">
        <f t="shared" si="0"/>
        <v>47</v>
      </c>
      <c r="K10" s="190">
        <f t="shared" si="0"/>
        <v>24351.65</v>
      </c>
    </row>
    <row r="11" spans="1:11" ht="42.75">
      <c r="A11" s="411"/>
      <c r="B11" s="187">
        <v>2301400</v>
      </c>
      <c r="C11" s="189" t="s">
        <v>385</v>
      </c>
      <c r="D11" s="186">
        <v>2</v>
      </c>
      <c r="E11" s="188">
        <v>2400.02</v>
      </c>
      <c r="F11" s="186"/>
      <c r="G11" s="188"/>
      <c r="H11" s="186">
        <v>1</v>
      </c>
      <c r="I11" s="188">
        <v>1200.01</v>
      </c>
      <c r="J11" s="187">
        <f t="shared" si="0"/>
        <v>1</v>
      </c>
      <c r="K11" s="190">
        <f t="shared" si="0"/>
        <v>1200.01</v>
      </c>
    </row>
    <row r="12" spans="1:11" ht="42.75">
      <c r="A12" s="412"/>
      <c r="B12" s="187">
        <v>2301400</v>
      </c>
      <c r="C12" s="189" t="s">
        <v>386</v>
      </c>
      <c r="D12" s="186">
        <v>1</v>
      </c>
      <c r="E12" s="188">
        <v>12176.05</v>
      </c>
      <c r="F12" s="186"/>
      <c r="G12" s="188"/>
      <c r="H12" s="186">
        <v>1</v>
      </c>
      <c r="I12" s="188">
        <v>12176.05</v>
      </c>
      <c r="J12" s="187">
        <f t="shared" si="0"/>
        <v>0</v>
      </c>
      <c r="K12" s="190">
        <f t="shared" si="0"/>
        <v>0</v>
      </c>
    </row>
    <row r="13" spans="10:11" ht="14.25">
      <c r="J13" s="433">
        <f>SUM(J9:J12)</f>
        <v>80</v>
      </c>
      <c r="K13" s="434">
        <f>SUM(K9:K12)</f>
        <v>43801.58</v>
      </c>
    </row>
  </sheetData>
  <sheetProtection/>
  <mergeCells count="10">
    <mergeCell ref="A1:K1"/>
    <mergeCell ref="C3:I3"/>
    <mergeCell ref="C5:I5"/>
    <mergeCell ref="A7:A8"/>
    <mergeCell ref="B7:B8"/>
    <mergeCell ref="C7:C8"/>
    <mergeCell ref="D7:E7"/>
    <mergeCell ref="F7:G7"/>
    <mergeCell ref="H7:I7"/>
    <mergeCell ref="J7:K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18"/>
  <sheetViews>
    <sheetView zoomScalePageLayoutView="0" workbookViewId="0" topLeftCell="A1">
      <selection activeCell="G17" sqref="G17"/>
    </sheetView>
  </sheetViews>
  <sheetFormatPr defaultColWidth="9.140625" defaultRowHeight="15"/>
  <cols>
    <col min="1" max="1" width="17.140625" style="0" customWidth="1"/>
    <col min="2" max="2" width="9.421875" style="0" customWidth="1"/>
    <col min="3" max="3" width="42.00390625" style="0" customWidth="1"/>
    <col min="4" max="4" width="14.00390625" style="0" customWidth="1"/>
    <col min="5" max="5" width="13.57421875" style="0" customWidth="1"/>
    <col min="6" max="7" width="15.140625" style="0" customWidth="1"/>
    <col min="8" max="8" width="11.57421875" style="0" customWidth="1"/>
    <col min="9" max="9" width="11.140625" style="0" customWidth="1"/>
  </cols>
  <sheetData>
    <row r="1" spans="2:9" ht="64.5" customHeight="1">
      <c r="B1" s="513" t="s">
        <v>0</v>
      </c>
      <c r="C1" s="513"/>
      <c r="D1" s="513"/>
      <c r="E1" s="513"/>
      <c r="F1" s="513"/>
      <c r="G1" s="513"/>
      <c r="H1" s="513"/>
      <c r="I1" s="513"/>
    </row>
    <row r="2" spans="2:9" ht="15.75" customHeight="1">
      <c r="B2" s="514" t="s">
        <v>1</v>
      </c>
      <c r="C2" s="514"/>
      <c r="D2" s="514"/>
      <c r="E2" s="514"/>
      <c r="F2" s="514"/>
      <c r="G2" s="514"/>
      <c r="H2" s="514"/>
      <c r="I2" s="514"/>
    </row>
    <row r="3" spans="2:9" ht="15">
      <c r="B3" s="515" t="s">
        <v>418</v>
      </c>
      <c r="C3" s="515"/>
      <c r="D3" s="515"/>
      <c r="E3" s="515"/>
      <c r="F3" s="515"/>
      <c r="G3" s="515"/>
      <c r="H3" s="515"/>
      <c r="I3" s="515"/>
    </row>
    <row r="4" spans="2:9" ht="15">
      <c r="B4" s="515" t="s">
        <v>228</v>
      </c>
      <c r="C4" s="515"/>
      <c r="D4" s="515"/>
      <c r="E4" s="515"/>
      <c r="F4" s="515"/>
      <c r="G4" s="515"/>
      <c r="H4" s="515"/>
      <c r="I4" s="515"/>
    </row>
    <row r="5" spans="2:9" ht="15">
      <c r="B5" s="516" t="s">
        <v>3</v>
      </c>
      <c r="C5" s="516"/>
      <c r="D5" s="516"/>
      <c r="E5" s="516"/>
      <c r="F5" s="516"/>
      <c r="G5" s="516"/>
      <c r="H5" s="516"/>
      <c r="I5" s="516"/>
    </row>
    <row r="6" spans="1:9" ht="16.5" customHeight="1">
      <c r="A6" s="440" t="s">
        <v>4</v>
      </c>
      <c r="B6" s="320" t="s">
        <v>122</v>
      </c>
      <c r="C6" s="324" t="s">
        <v>6</v>
      </c>
      <c r="D6" s="509" t="s">
        <v>7</v>
      </c>
      <c r="E6" s="510"/>
      <c r="F6" s="511" t="s">
        <v>9</v>
      </c>
      <c r="G6" s="512"/>
      <c r="H6" s="509" t="s">
        <v>10</v>
      </c>
      <c r="I6" s="510"/>
    </row>
    <row r="7" spans="1:9" ht="15">
      <c r="A7" s="441"/>
      <c r="B7" s="321"/>
      <c r="C7" s="325"/>
      <c r="D7" s="84" t="s">
        <v>11</v>
      </c>
      <c r="E7" s="322" t="s">
        <v>12</v>
      </c>
      <c r="F7" s="84" t="s">
        <v>11</v>
      </c>
      <c r="G7" s="322" t="s">
        <v>12</v>
      </c>
      <c r="H7" s="322" t="s">
        <v>11</v>
      </c>
      <c r="I7" s="322" t="s">
        <v>12</v>
      </c>
    </row>
    <row r="8" spans="1:9" ht="14.25">
      <c r="A8" s="196">
        <v>1</v>
      </c>
      <c r="B8" s="85">
        <v>2</v>
      </c>
      <c r="C8" s="86">
        <v>3</v>
      </c>
      <c r="D8" s="86">
        <v>4</v>
      </c>
      <c r="E8" s="86">
        <v>5</v>
      </c>
      <c r="F8" s="86">
        <v>6</v>
      </c>
      <c r="G8" s="86">
        <v>7</v>
      </c>
      <c r="H8" s="87">
        <v>8</v>
      </c>
      <c r="I8" s="87">
        <v>9</v>
      </c>
    </row>
    <row r="9" spans="1:9" ht="14.25">
      <c r="A9" s="197" t="s">
        <v>226</v>
      </c>
      <c r="B9" s="197">
        <v>2301400</v>
      </c>
      <c r="C9" s="198" t="s">
        <v>229</v>
      </c>
      <c r="D9" s="199">
        <v>12</v>
      </c>
      <c r="E9" s="200">
        <f>132.5*D9</f>
        <v>1590</v>
      </c>
      <c r="F9" s="199">
        <v>0</v>
      </c>
      <c r="G9" s="200">
        <f>132.5*F9</f>
        <v>0</v>
      </c>
      <c r="H9" s="201">
        <v>12</v>
      </c>
      <c r="I9" s="200">
        <f>E9-G9</f>
        <v>1590</v>
      </c>
    </row>
    <row r="10" spans="1:9" ht="14.25">
      <c r="A10" s="197" t="s">
        <v>226</v>
      </c>
      <c r="B10" s="287">
        <v>2301400</v>
      </c>
      <c r="C10" s="198" t="s">
        <v>391</v>
      </c>
      <c r="D10" s="199">
        <v>32</v>
      </c>
      <c r="E10" s="200">
        <f>D10*26222.96</f>
        <v>839134.72</v>
      </c>
      <c r="F10" s="199">
        <v>2</v>
      </c>
      <c r="G10" s="200">
        <f>F10*26222.96</f>
        <v>52445.92</v>
      </c>
      <c r="H10" s="201">
        <v>30</v>
      </c>
      <c r="I10" s="200">
        <f>E10-G10</f>
        <v>786688.7999999999</v>
      </c>
    </row>
    <row r="11" spans="1:9" ht="14.25">
      <c r="A11" s="197" t="s">
        <v>226</v>
      </c>
      <c r="B11" s="287">
        <v>2301400</v>
      </c>
      <c r="C11" s="198" t="s">
        <v>392</v>
      </c>
      <c r="D11" s="199">
        <v>23</v>
      </c>
      <c r="E11" s="200">
        <f>D11*5312.945</f>
        <v>122197.73499999999</v>
      </c>
      <c r="F11" s="199">
        <v>1</v>
      </c>
      <c r="G11" s="200">
        <f>F11*10625.89</f>
        <v>10625.89</v>
      </c>
      <c r="H11" s="201">
        <f>D11-F11</f>
        <v>22</v>
      </c>
      <c r="I11" s="200">
        <f>E11-G11</f>
        <v>111571.84499999999</v>
      </c>
    </row>
    <row r="12" spans="1:9" ht="14.25">
      <c r="A12" s="197"/>
      <c r="B12" s="197"/>
      <c r="C12" s="198" t="s">
        <v>393</v>
      </c>
      <c r="D12" s="199">
        <f aca="true" t="shared" si="0" ref="D12:I12">SUM(D9:D11)</f>
        <v>67</v>
      </c>
      <c r="E12" s="200">
        <f t="shared" si="0"/>
        <v>962922.455</v>
      </c>
      <c r="F12" s="199">
        <f t="shared" si="0"/>
        <v>3</v>
      </c>
      <c r="G12" s="200">
        <f t="shared" si="0"/>
        <v>63071.81</v>
      </c>
      <c r="H12" s="201">
        <f t="shared" si="0"/>
        <v>64</v>
      </c>
      <c r="I12" s="200">
        <f t="shared" si="0"/>
        <v>899850.6449999999</v>
      </c>
    </row>
    <row r="14" spans="3:6" ht="14.25">
      <c r="C14" t="s">
        <v>230</v>
      </c>
      <c r="D14" t="s">
        <v>231</v>
      </c>
      <c r="F14" s="435"/>
    </row>
    <row r="16" spans="3:4" ht="14.25">
      <c r="C16" t="s">
        <v>204</v>
      </c>
      <c r="D16" t="s">
        <v>232</v>
      </c>
    </row>
    <row r="18" ht="14.25">
      <c r="C18" t="s">
        <v>233</v>
      </c>
    </row>
  </sheetData>
  <sheetProtection/>
  <mergeCells count="9">
    <mergeCell ref="B5:I5"/>
    <mergeCell ref="B1:I1"/>
    <mergeCell ref="B2:I2"/>
    <mergeCell ref="B3:I3"/>
    <mergeCell ref="B4:I4"/>
    <mergeCell ref="A6:A7"/>
    <mergeCell ref="D6:E6"/>
    <mergeCell ref="F6:G6"/>
    <mergeCell ref="H6:I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19"/>
  <sheetViews>
    <sheetView zoomScalePageLayoutView="0" workbookViewId="0" topLeftCell="A1">
      <selection activeCell="K11" sqref="K11"/>
    </sheetView>
  </sheetViews>
  <sheetFormatPr defaultColWidth="9.140625" defaultRowHeight="15"/>
  <cols>
    <col min="1" max="1" width="9.421875" style="0" customWidth="1"/>
    <col min="2" max="2" width="42.00390625" style="0" customWidth="1"/>
    <col min="3" max="3" width="14.00390625" style="0" customWidth="1"/>
    <col min="4" max="4" width="13.57421875" style="0" customWidth="1"/>
    <col min="5" max="6" width="15.140625" style="0" customWidth="1"/>
    <col min="7" max="7" width="11.57421875" style="0" customWidth="1"/>
    <col min="8" max="8" width="11.140625" style="0" customWidth="1"/>
  </cols>
  <sheetData>
    <row r="1" spans="1:8" ht="75.75" customHeight="1">
      <c r="A1" s="452" t="s">
        <v>0</v>
      </c>
      <c r="B1" s="452"/>
      <c r="C1" s="452"/>
      <c r="D1" s="452"/>
      <c r="E1" s="452"/>
      <c r="F1" s="452"/>
      <c r="G1" s="452"/>
      <c r="H1" s="452"/>
    </row>
    <row r="2" spans="1:8" ht="15.75" customHeight="1">
      <c r="A2" s="463" t="s">
        <v>1</v>
      </c>
      <c r="B2" s="463"/>
      <c r="C2" s="463"/>
      <c r="D2" s="463"/>
      <c r="E2" s="463"/>
      <c r="F2" s="463"/>
      <c r="G2" s="463"/>
      <c r="H2" s="463"/>
    </row>
    <row r="3" spans="1:8" ht="15">
      <c r="A3" s="464" t="s">
        <v>419</v>
      </c>
      <c r="B3" s="464"/>
      <c r="C3" s="464"/>
      <c r="D3" s="464"/>
      <c r="E3" s="464"/>
      <c r="F3" s="464"/>
      <c r="G3" s="464"/>
      <c r="H3" s="464"/>
    </row>
    <row r="4" spans="1:8" ht="15">
      <c r="A4" s="464" t="s">
        <v>234</v>
      </c>
      <c r="B4" s="464"/>
      <c r="C4" s="464"/>
      <c r="D4" s="464"/>
      <c r="E4" s="464"/>
      <c r="F4" s="464"/>
      <c r="G4" s="464"/>
      <c r="H4" s="464"/>
    </row>
    <row r="5" spans="1:8" ht="15">
      <c r="A5" s="442" t="s">
        <v>3</v>
      </c>
      <c r="B5" s="442"/>
      <c r="C5" s="442"/>
      <c r="D5" s="442"/>
      <c r="E5" s="442"/>
      <c r="F5" s="442"/>
      <c r="G5" s="442"/>
      <c r="H5" s="442"/>
    </row>
    <row r="6" spans="1:8" ht="42" customHeight="1">
      <c r="A6" s="320" t="s">
        <v>122</v>
      </c>
      <c r="B6" s="324" t="s">
        <v>6</v>
      </c>
      <c r="C6" s="447" t="s">
        <v>7</v>
      </c>
      <c r="D6" s="448"/>
      <c r="E6" s="438" t="s">
        <v>9</v>
      </c>
      <c r="F6" s="439"/>
      <c r="G6" s="447" t="s">
        <v>10</v>
      </c>
      <c r="H6" s="448"/>
    </row>
    <row r="7" spans="1:8" ht="15">
      <c r="A7" s="321"/>
      <c r="B7" s="325"/>
      <c r="C7" s="84" t="s">
        <v>11</v>
      </c>
      <c r="D7" s="322" t="s">
        <v>12</v>
      </c>
      <c r="E7" s="84" t="s">
        <v>11</v>
      </c>
      <c r="F7" s="322" t="s">
        <v>12</v>
      </c>
      <c r="G7" s="322" t="s">
        <v>11</v>
      </c>
      <c r="H7" s="322" t="s">
        <v>12</v>
      </c>
    </row>
    <row r="8" spans="1:8" ht="14.25">
      <c r="A8" s="85">
        <v>2</v>
      </c>
      <c r="B8" s="86">
        <v>3</v>
      </c>
      <c r="C8" s="86"/>
      <c r="D8" s="86"/>
      <c r="E8" s="118"/>
      <c r="F8" s="202"/>
      <c r="G8" s="87">
        <v>6</v>
      </c>
      <c r="H8" s="87">
        <v>7</v>
      </c>
    </row>
    <row r="9" spans="1:8" ht="36">
      <c r="A9" s="40">
        <v>2301400</v>
      </c>
      <c r="B9" s="203" t="s">
        <v>235</v>
      </c>
      <c r="C9" s="88">
        <v>2</v>
      </c>
      <c r="D9" s="88">
        <v>11600</v>
      </c>
      <c r="E9" s="30"/>
      <c r="F9" s="52"/>
      <c r="G9" s="204">
        <f aca="true" t="shared" si="0" ref="G9:H13">C9-E9</f>
        <v>2</v>
      </c>
      <c r="H9" s="205">
        <f t="shared" si="0"/>
        <v>11600</v>
      </c>
    </row>
    <row r="10" spans="1:8" ht="24">
      <c r="A10" s="40">
        <v>2301400</v>
      </c>
      <c r="B10" s="203" t="s">
        <v>236</v>
      </c>
      <c r="C10" s="88">
        <v>18</v>
      </c>
      <c r="D10" s="88">
        <v>6308.41</v>
      </c>
      <c r="E10" s="30"/>
      <c r="F10" s="52"/>
      <c r="G10" s="204">
        <f t="shared" si="0"/>
        <v>18</v>
      </c>
      <c r="H10" s="205">
        <f t="shared" si="0"/>
        <v>6308.41</v>
      </c>
    </row>
    <row r="11" spans="1:8" ht="60">
      <c r="A11" s="40">
        <v>2301400</v>
      </c>
      <c r="B11" s="203" t="s">
        <v>237</v>
      </c>
      <c r="C11" s="88">
        <v>21</v>
      </c>
      <c r="D11" s="88">
        <v>1273.73</v>
      </c>
      <c r="E11" s="30"/>
      <c r="F11" s="206">
        <f>D11/C11*E11</f>
        <v>0</v>
      </c>
      <c r="G11" s="204">
        <f t="shared" si="0"/>
        <v>21</v>
      </c>
      <c r="H11" s="205">
        <f t="shared" si="0"/>
        <v>1273.73</v>
      </c>
    </row>
    <row r="12" spans="1:8" ht="14.25">
      <c r="A12" s="40">
        <v>2301400</v>
      </c>
      <c r="B12" s="53"/>
      <c r="C12" s="54"/>
      <c r="D12" s="54"/>
      <c r="E12" s="30"/>
      <c r="F12" s="54"/>
      <c r="G12" s="204">
        <f t="shared" si="0"/>
        <v>0</v>
      </c>
      <c r="H12" s="205">
        <f t="shared" si="0"/>
        <v>0</v>
      </c>
    </row>
    <row r="13" spans="1:8" ht="14.25">
      <c r="A13" s="182">
        <v>2301400</v>
      </c>
      <c r="B13" s="207"/>
      <c r="C13" s="183"/>
      <c r="D13" s="183"/>
      <c r="E13" s="207"/>
      <c r="F13" s="183"/>
      <c r="G13" s="204">
        <f t="shared" si="0"/>
        <v>0</v>
      </c>
      <c r="H13" s="205">
        <f t="shared" si="0"/>
        <v>0</v>
      </c>
    </row>
    <row r="14" spans="1:8" ht="14.25">
      <c r="A14" s="323"/>
      <c r="B14" s="323" t="s">
        <v>129</v>
      </c>
      <c r="C14" s="323"/>
      <c r="D14" s="323">
        <f>SUM(D9:D13)</f>
        <v>19182.14</v>
      </c>
      <c r="E14" s="323">
        <f>SUM(E9:E13)</f>
        <v>0</v>
      </c>
      <c r="F14" s="323">
        <f>SUM(F9:F13)</f>
        <v>0</v>
      </c>
      <c r="G14" s="323">
        <f>SUM(G9:G13)</f>
        <v>41</v>
      </c>
      <c r="H14" s="208">
        <f>SUM(H9:H13)</f>
        <v>19182.14</v>
      </c>
    </row>
    <row r="15" spans="1:8" ht="15">
      <c r="A15" s="58"/>
      <c r="B15" s="59"/>
      <c r="C15" s="59"/>
      <c r="D15" s="59"/>
      <c r="E15" s="59"/>
      <c r="F15" s="59"/>
      <c r="G15" s="59"/>
      <c r="H15" s="59"/>
    </row>
    <row r="16" spans="7:8" ht="14.25">
      <c r="G16" s="60"/>
      <c r="H16" s="61"/>
    </row>
    <row r="17" spans="2:8" ht="14.25">
      <c r="B17" t="s">
        <v>130</v>
      </c>
      <c r="G17" s="60"/>
      <c r="H17" s="61"/>
    </row>
    <row r="18" spans="7:8" ht="14.25">
      <c r="G18" s="60"/>
      <c r="H18" s="61"/>
    </row>
    <row r="19" ht="14.25">
      <c r="B19" t="s">
        <v>132</v>
      </c>
    </row>
  </sheetData>
  <sheetProtection/>
  <mergeCells count="8">
    <mergeCell ref="C6:D6"/>
    <mergeCell ref="E6:F6"/>
    <mergeCell ref="G6:H6"/>
    <mergeCell ref="A1:H1"/>
    <mergeCell ref="A2:H2"/>
    <mergeCell ref="A3:H3"/>
    <mergeCell ref="A4:H4"/>
    <mergeCell ref="A5:H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I35"/>
  <sheetViews>
    <sheetView zoomScalePageLayoutView="0" workbookViewId="0" topLeftCell="A1">
      <selection activeCell="K16" sqref="K16"/>
    </sheetView>
  </sheetViews>
  <sheetFormatPr defaultColWidth="9.140625" defaultRowHeight="15"/>
  <cols>
    <col min="1" max="1" width="19.7109375" style="0" customWidth="1"/>
    <col min="3" max="3" width="41.140625" style="0" customWidth="1"/>
    <col min="4" max="4" width="11.7109375" style="0" customWidth="1"/>
    <col min="5" max="5" width="12.28125" style="0" customWidth="1"/>
    <col min="6" max="6" width="11.7109375" style="0" customWidth="1"/>
    <col min="7" max="7" width="12.28125" style="0" customWidth="1"/>
    <col min="8" max="8" width="11.7109375" style="0" customWidth="1"/>
    <col min="9" max="9" width="12.28125" style="0" customWidth="1"/>
  </cols>
  <sheetData>
    <row r="1" ht="18" customHeight="1"/>
    <row r="2" spans="1:9" ht="14.25">
      <c r="A2" s="517" t="s">
        <v>238</v>
      </c>
      <c r="B2" s="517"/>
      <c r="C2" s="517"/>
      <c r="D2" s="517"/>
      <c r="E2" s="517"/>
      <c r="F2" s="517"/>
      <c r="G2" s="517"/>
      <c r="H2" s="517"/>
      <c r="I2" s="517"/>
    </row>
    <row r="3" spans="1:9" ht="14.25">
      <c r="A3" s="517" t="s">
        <v>239</v>
      </c>
      <c r="B3" s="517"/>
      <c r="C3" s="517"/>
      <c r="D3" s="517"/>
      <c r="E3" s="517"/>
      <c r="F3" s="517"/>
      <c r="G3" s="517"/>
      <c r="H3" s="517"/>
      <c r="I3" s="517"/>
    </row>
    <row r="4" spans="1:9" ht="14.25">
      <c r="A4" s="517" t="s">
        <v>240</v>
      </c>
      <c r="B4" s="517"/>
      <c r="C4" s="517"/>
      <c r="D4" s="517"/>
      <c r="E4" s="517"/>
      <c r="F4" s="517"/>
      <c r="G4" s="517"/>
      <c r="H4" s="517"/>
      <c r="I4" s="517"/>
    </row>
    <row r="5" spans="1:9" ht="14.25">
      <c r="A5" s="517" t="s">
        <v>241</v>
      </c>
      <c r="B5" s="517"/>
      <c r="C5" s="517"/>
      <c r="D5" s="517"/>
      <c r="E5" s="517"/>
      <c r="F5" s="517"/>
      <c r="G5" s="517"/>
      <c r="H5" s="517"/>
      <c r="I5" s="517"/>
    </row>
    <row r="6" spans="1:9" ht="14.25">
      <c r="A6" s="517" t="s">
        <v>420</v>
      </c>
      <c r="B6" s="517"/>
      <c r="C6" s="517"/>
      <c r="D6" s="517"/>
      <c r="E6" s="517"/>
      <c r="F6" s="517"/>
      <c r="G6" s="517"/>
      <c r="H6" s="517"/>
      <c r="I6" s="517"/>
    </row>
    <row r="7" spans="1:9" ht="14.25">
      <c r="A7" s="209"/>
      <c r="B7" s="209"/>
      <c r="C7" s="209"/>
      <c r="D7" s="209"/>
      <c r="E7" s="209"/>
      <c r="F7" s="209"/>
      <c r="G7" s="209"/>
      <c r="H7" s="209"/>
      <c r="I7" s="209"/>
    </row>
    <row r="8" spans="1:9" ht="15">
      <c r="A8" s="518" t="s">
        <v>242</v>
      </c>
      <c r="B8" s="518"/>
      <c r="C8" s="518"/>
      <c r="D8" s="518"/>
      <c r="E8" s="518"/>
      <c r="F8" s="518"/>
      <c r="G8" s="518"/>
      <c r="H8" s="518"/>
      <c r="I8" s="518"/>
    </row>
    <row r="9" spans="1:9" ht="14.25">
      <c r="A9" s="525" t="s">
        <v>3</v>
      </c>
      <c r="B9" s="525"/>
      <c r="C9" s="525"/>
      <c r="D9" s="525"/>
      <c r="E9" s="525"/>
      <c r="F9" s="525"/>
      <c r="G9" s="525"/>
      <c r="H9" s="525"/>
      <c r="I9" s="525"/>
    </row>
    <row r="10" spans="1:9" ht="38.25" customHeight="1">
      <c r="A10" s="209"/>
      <c r="B10" s="209"/>
      <c r="C10" s="209"/>
      <c r="D10" s="209"/>
      <c r="E10" s="209"/>
      <c r="F10" s="209"/>
      <c r="G10" s="209"/>
      <c r="H10" s="209"/>
      <c r="I10" s="209"/>
    </row>
    <row r="11" spans="1:9" ht="14.25">
      <c r="A11" s="526" t="s">
        <v>196</v>
      </c>
      <c r="B11" s="526" t="s">
        <v>122</v>
      </c>
      <c r="C11" s="526" t="s">
        <v>6</v>
      </c>
      <c r="D11" s="528" t="s">
        <v>243</v>
      </c>
      <c r="E11" s="529"/>
      <c r="F11" s="528" t="s">
        <v>9</v>
      </c>
      <c r="G11" s="529"/>
      <c r="H11" s="528" t="s">
        <v>10</v>
      </c>
      <c r="I11" s="529"/>
    </row>
    <row r="12" spans="1:9" ht="14.25">
      <c r="A12" s="527"/>
      <c r="B12" s="527"/>
      <c r="C12" s="527"/>
      <c r="D12" s="210" t="s">
        <v>11</v>
      </c>
      <c r="E12" s="428" t="s">
        <v>12</v>
      </c>
      <c r="F12" s="210" t="s">
        <v>11</v>
      </c>
      <c r="G12" s="210" t="s">
        <v>12</v>
      </c>
      <c r="H12" s="210" t="s">
        <v>11</v>
      </c>
      <c r="I12" s="210" t="s">
        <v>12</v>
      </c>
    </row>
    <row r="13" spans="1:9" ht="15" customHeight="1">
      <c r="A13" s="211">
        <v>1</v>
      </c>
      <c r="B13" s="211">
        <v>2</v>
      </c>
      <c r="C13" s="211">
        <v>3</v>
      </c>
      <c r="D13" s="211">
        <v>4</v>
      </c>
      <c r="E13" s="212">
        <v>5</v>
      </c>
      <c r="F13" s="211">
        <v>6</v>
      </c>
      <c r="G13" s="211">
        <v>7</v>
      </c>
      <c r="H13" s="211">
        <v>8</v>
      </c>
      <c r="I13" s="211">
        <v>9</v>
      </c>
    </row>
    <row r="14" spans="1:9" ht="14.25">
      <c r="A14" s="519" t="s">
        <v>2</v>
      </c>
      <c r="B14" s="213">
        <v>2301400</v>
      </c>
      <c r="C14" s="214" t="s">
        <v>244</v>
      </c>
      <c r="D14" s="215">
        <v>57</v>
      </c>
      <c r="E14" s="216">
        <v>19976.63</v>
      </c>
      <c r="F14" s="217">
        <f>D14-H14</f>
        <v>0</v>
      </c>
      <c r="G14" s="216">
        <f>E14-I14</f>
        <v>0</v>
      </c>
      <c r="H14" s="215">
        <v>57</v>
      </c>
      <c r="I14" s="216">
        <v>19976.63</v>
      </c>
    </row>
    <row r="15" spans="1:9" ht="14.25">
      <c r="A15" s="520"/>
      <c r="B15" s="213">
        <v>2301400</v>
      </c>
      <c r="C15" s="218" t="s">
        <v>245</v>
      </c>
      <c r="D15" s="215">
        <v>4</v>
      </c>
      <c r="E15" s="216">
        <v>41605.88</v>
      </c>
      <c r="F15" s="217">
        <f>D15-H15</f>
        <v>0</v>
      </c>
      <c r="G15" s="216">
        <f>E15-I15</f>
        <v>0</v>
      </c>
      <c r="H15" s="215">
        <v>4</v>
      </c>
      <c r="I15" s="216">
        <v>41605.88</v>
      </c>
    </row>
    <row r="16" spans="1:9" ht="14.25">
      <c r="A16" s="520"/>
      <c r="B16" s="213">
        <v>2301400</v>
      </c>
      <c r="C16" s="219" t="s">
        <v>246</v>
      </c>
      <c r="D16" s="215">
        <v>56</v>
      </c>
      <c r="E16" s="216">
        <v>41345.8</v>
      </c>
      <c r="F16" s="217">
        <f aca="true" t="shared" si="0" ref="F16:G19">D16-H16</f>
        <v>0</v>
      </c>
      <c r="G16" s="216">
        <f t="shared" si="0"/>
        <v>0</v>
      </c>
      <c r="H16" s="215">
        <v>56</v>
      </c>
      <c r="I16" s="216">
        <v>41345.8</v>
      </c>
    </row>
    <row r="17" spans="1:9" ht="14.25">
      <c r="A17" s="520"/>
      <c r="B17" s="221">
        <v>2301400</v>
      </c>
      <c r="C17" s="220" t="s">
        <v>247</v>
      </c>
      <c r="D17" s="222">
        <v>5</v>
      </c>
      <c r="E17" s="223">
        <v>6000.05</v>
      </c>
      <c r="F17" s="217">
        <f>D17-H17</f>
        <v>4</v>
      </c>
      <c r="G17" s="216">
        <f>E17-I17</f>
        <v>4800.04</v>
      </c>
      <c r="H17" s="222">
        <v>1</v>
      </c>
      <c r="I17" s="223">
        <v>1200.01</v>
      </c>
    </row>
    <row r="18" spans="1:9" ht="14.25">
      <c r="A18" s="520"/>
      <c r="B18" s="224">
        <v>2301400</v>
      </c>
      <c r="C18" s="225" t="s">
        <v>248</v>
      </c>
      <c r="D18" s="226">
        <v>1680</v>
      </c>
      <c r="E18" s="227">
        <v>403.2</v>
      </c>
      <c r="F18" s="217">
        <f>D18-H18</f>
        <v>168</v>
      </c>
      <c r="G18" s="216">
        <f>E18-I18</f>
        <v>40.31999999999999</v>
      </c>
      <c r="H18" s="226">
        <v>1512</v>
      </c>
      <c r="I18" s="227">
        <v>362.88</v>
      </c>
    </row>
    <row r="19" spans="1:9" ht="14.25">
      <c r="A19" s="520"/>
      <c r="B19" s="221">
        <v>2301400</v>
      </c>
      <c r="C19" s="220" t="s">
        <v>249</v>
      </c>
      <c r="D19" s="222">
        <v>55</v>
      </c>
      <c r="E19" s="223">
        <v>726</v>
      </c>
      <c r="F19" s="217">
        <f t="shared" si="0"/>
        <v>7</v>
      </c>
      <c r="G19" s="223">
        <f t="shared" si="0"/>
        <v>92.39999999999998</v>
      </c>
      <c r="H19" s="222">
        <v>48</v>
      </c>
      <c r="I19" s="223">
        <v>633.6</v>
      </c>
    </row>
    <row r="20" spans="1:9" ht="14.25">
      <c r="A20" s="520"/>
      <c r="B20" s="221">
        <v>2301400</v>
      </c>
      <c r="C20" s="228" t="s">
        <v>250</v>
      </c>
      <c r="D20" s="222">
        <v>81</v>
      </c>
      <c r="E20" s="223">
        <v>46195.11</v>
      </c>
      <c r="F20" s="217">
        <f>D20-H20</f>
        <v>1</v>
      </c>
      <c r="G20" s="223">
        <f>E20-I20</f>
        <v>570.3099999999977</v>
      </c>
      <c r="H20" s="222">
        <v>80</v>
      </c>
      <c r="I20" s="223">
        <v>45624.8</v>
      </c>
    </row>
    <row r="21" spans="1:9" ht="15" thickBot="1">
      <c r="A21" s="520"/>
      <c r="B21" s="221">
        <v>2301400</v>
      </c>
      <c r="C21" s="228" t="s">
        <v>251</v>
      </c>
      <c r="D21" s="222">
        <v>28</v>
      </c>
      <c r="E21" s="223">
        <v>12176.05</v>
      </c>
      <c r="F21" s="217">
        <f>D21-H21</f>
        <v>28</v>
      </c>
      <c r="G21" s="216">
        <f>E21-I21</f>
        <v>12176.05</v>
      </c>
      <c r="H21" s="222">
        <v>0</v>
      </c>
      <c r="I21" s="223">
        <v>0</v>
      </c>
    </row>
    <row r="22" spans="1:9" ht="15" thickBot="1">
      <c r="A22" s="521" t="s">
        <v>129</v>
      </c>
      <c r="B22" s="522"/>
      <c r="C22" s="522"/>
      <c r="D22" s="522"/>
      <c r="E22" s="522"/>
      <c r="F22" s="522"/>
      <c r="G22" s="523"/>
      <c r="H22" s="229">
        <f>SUM(H14:H21)</f>
        <v>1758</v>
      </c>
      <c r="I22" s="230">
        <f>SUM(I14:I21)</f>
        <v>150749.6</v>
      </c>
    </row>
    <row r="24" spans="4:7" ht="14.25">
      <c r="D24" s="231"/>
      <c r="E24" s="231"/>
      <c r="F24" s="231"/>
      <c r="G24" s="231"/>
    </row>
    <row r="27" spans="1:5" ht="14.25">
      <c r="A27" s="427" t="s">
        <v>252</v>
      </c>
      <c r="B27" s="427"/>
      <c r="C27" s="427"/>
      <c r="D27" s="209"/>
      <c r="E27" s="209" t="s">
        <v>253</v>
      </c>
    </row>
    <row r="28" spans="1:5" ht="14.25">
      <c r="A28" s="209"/>
      <c r="B28" s="209"/>
      <c r="C28" s="209"/>
      <c r="D28" s="209"/>
      <c r="E28" s="209"/>
    </row>
    <row r="29" spans="1:5" ht="14.25">
      <c r="A29" s="524" t="s">
        <v>204</v>
      </c>
      <c r="B29" s="524"/>
      <c r="C29" s="524"/>
      <c r="D29" s="209"/>
      <c r="E29" s="209" t="s">
        <v>254</v>
      </c>
    </row>
    <row r="31" ht="14.25">
      <c r="A31" s="315" t="s">
        <v>387</v>
      </c>
    </row>
    <row r="33" ht="14.25">
      <c r="A33" s="315" t="s">
        <v>387</v>
      </c>
    </row>
    <row r="34" ht="14.25">
      <c r="A34" s="315" t="s">
        <v>387</v>
      </c>
    </row>
    <row r="35" ht="14.25">
      <c r="A35" s="315"/>
    </row>
  </sheetData>
  <sheetProtection/>
  <mergeCells count="16">
    <mergeCell ref="A6:I6"/>
    <mergeCell ref="A9:I9"/>
    <mergeCell ref="A11:A12"/>
    <mergeCell ref="B11:B12"/>
    <mergeCell ref="C11:C12"/>
    <mergeCell ref="D11:E11"/>
    <mergeCell ref="F11:G11"/>
    <mergeCell ref="H11:I11"/>
    <mergeCell ref="A8:I8"/>
    <mergeCell ref="A14:A21"/>
    <mergeCell ref="A22:G22"/>
    <mergeCell ref="A29:C29"/>
    <mergeCell ref="A2:I2"/>
    <mergeCell ref="A3:I3"/>
    <mergeCell ref="A4:I4"/>
    <mergeCell ref="A5:I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Q29"/>
  <sheetViews>
    <sheetView zoomScalePageLayoutView="0" workbookViewId="0" topLeftCell="A1">
      <selection activeCell="A1" sqref="A1:Q28"/>
    </sheetView>
  </sheetViews>
  <sheetFormatPr defaultColWidth="9.140625" defaultRowHeight="15"/>
  <cols>
    <col min="1" max="1" width="10.421875" style="0" customWidth="1"/>
    <col min="2" max="2" width="6.140625" style="0" customWidth="1"/>
    <col min="3" max="3" width="19.140625" style="0" customWidth="1"/>
    <col min="4" max="4" width="9.421875" style="0" customWidth="1"/>
    <col min="5" max="5" width="6.57421875" style="0" customWidth="1"/>
    <col min="6" max="6" width="5.57421875" style="0" customWidth="1"/>
    <col min="7" max="7" width="9.28125" style="0" customWidth="1"/>
    <col min="8" max="8" width="9.57421875" style="0" customWidth="1"/>
    <col min="9" max="9" width="5.00390625" style="0" customWidth="1"/>
    <col min="10" max="10" width="6.57421875" style="0" customWidth="1"/>
    <col min="11" max="11" width="7.00390625" style="0" customWidth="1"/>
    <col min="12" max="12" width="5.421875" style="0" customWidth="1"/>
    <col min="13" max="13" width="8.7109375" style="0" customWidth="1"/>
    <col min="14" max="14" width="9.8515625" style="0" customWidth="1"/>
    <col min="15" max="15" width="6.421875" style="0" customWidth="1"/>
    <col min="16" max="16" width="8.421875" style="0" customWidth="1"/>
    <col min="17" max="17" width="9.8515625" style="0" customWidth="1"/>
  </cols>
  <sheetData>
    <row r="1" spans="3:8" ht="14.25">
      <c r="C1" s="419"/>
      <c r="D1" s="419"/>
      <c r="E1" s="419"/>
      <c r="F1" s="419"/>
      <c r="G1" s="419"/>
      <c r="H1" s="419"/>
    </row>
    <row r="2" spans="3:17" ht="15">
      <c r="C2" s="530" t="s">
        <v>255</v>
      </c>
      <c r="D2" s="530"/>
      <c r="E2" s="530"/>
      <c r="F2" s="530"/>
      <c r="G2" s="530"/>
      <c r="H2" s="530"/>
      <c r="I2" s="530"/>
      <c r="J2" s="530"/>
      <c r="K2" s="530"/>
      <c r="L2" s="530"/>
      <c r="M2" s="530"/>
      <c r="N2" s="530"/>
      <c r="O2" s="530"/>
      <c r="P2" s="530"/>
      <c r="Q2" s="530"/>
    </row>
    <row r="3" spans="3:17" ht="14.25">
      <c r="C3" s="531" t="s">
        <v>256</v>
      </c>
      <c r="D3" s="531"/>
      <c r="E3" s="531"/>
      <c r="F3" s="531"/>
      <c r="G3" s="531"/>
      <c r="H3" s="531"/>
      <c r="I3" s="531"/>
      <c r="J3" s="531"/>
      <c r="K3" s="531"/>
      <c r="L3" s="531"/>
      <c r="M3" s="531"/>
      <c r="N3" s="531"/>
      <c r="O3" s="531"/>
      <c r="P3" s="531"/>
      <c r="Q3" s="531"/>
    </row>
    <row r="4" spans="3:17" ht="14.25">
      <c r="C4" s="531" t="s">
        <v>257</v>
      </c>
      <c r="D4" s="531"/>
      <c r="E4" s="531"/>
      <c r="F4" s="531"/>
      <c r="G4" s="531"/>
      <c r="H4" s="531"/>
      <c r="I4" s="531"/>
      <c r="J4" s="531"/>
      <c r="K4" s="531"/>
      <c r="L4" s="531"/>
      <c r="M4" s="531"/>
      <c r="N4" s="531"/>
      <c r="O4" s="531"/>
      <c r="P4" s="531"/>
      <c r="Q4" s="531"/>
    </row>
    <row r="5" spans="3:17" ht="14.25">
      <c r="C5" s="531" t="s">
        <v>258</v>
      </c>
      <c r="D5" s="532"/>
      <c r="E5" s="532"/>
      <c r="F5" s="532"/>
      <c r="G5" s="532"/>
      <c r="H5" s="532"/>
      <c r="I5" s="532"/>
      <c r="J5" s="532"/>
      <c r="K5" s="532"/>
      <c r="L5" s="532"/>
      <c r="M5" s="532"/>
      <c r="N5" s="532"/>
      <c r="O5" s="532"/>
      <c r="P5" s="532"/>
      <c r="Q5" s="532"/>
    </row>
    <row r="6" spans="3:17" ht="14.25">
      <c r="C6" s="531" t="s">
        <v>241</v>
      </c>
      <c r="D6" s="532"/>
      <c r="E6" s="532"/>
      <c r="F6" s="532"/>
      <c r="G6" s="532"/>
      <c r="H6" s="532"/>
      <c r="I6" s="532"/>
      <c r="J6" s="532"/>
      <c r="K6" s="532"/>
      <c r="L6" s="532"/>
      <c r="M6" s="532"/>
      <c r="N6" s="532"/>
      <c r="O6" s="532"/>
      <c r="P6" s="532"/>
      <c r="Q6" s="532"/>
    </row>
    <row r="7" spans="3:17" ht="14.25">
      <c r="C7" s="533" t="s">
        <v>415</v>
      </c>
      <c r="D7" s="534"/>
      <c r="E7" s="534"/>
      <c r="F7" s="534"/>
      <c r="G7" s="534"/>
      <c r="H7" s="534"/>
      <c r="I7" s="534"/>
      <c r="J7" s="534"/>
      <c r="K7" s="534"/>
      <c r="L7" s="534"/>
      <c r="M7" s="534"/>
      <c r="N7" s="534"/>
      <c r="O7" s="534"/>
      <c r="P7" s="534"/>
      <c r="Q7" s="534"/>
    </row>
    <row r="8" spans="3:17" ht="14.25">
      <c r="C8" s="429"/>
      <c r="D8" s="430"/>
      <c r="E8" s="430"/>
      <c r="F8" s="430"/>
      <c r="G8" s="430"/>
      <c r="H8" s="430"/>
      <c r="I8" s="430"/>
      <c r="J8" s="430"/>
      <c r="K8" s="430"/>
      <c r="L8" s="430"/>
      <c r="M8" s="430"/>
      <c r="N8" s="430"/>
      <c r="O8" s="430"/>
      <c r="P8" s="430"/>
      <c r="Q8" s="430"/>
    </row>
    <row r="9" spans="3:17" ht="14.25">
      <c r="C9" s="429"/>
      <c r="D9" s="430"/>
      <c r="E9" s="430"/>
      <c r="F9" s="430"/>
      <c r="G9" s="533" t="s">
        <v>259</v>
      </c>
      <c r="H9" s="533"/>
      <c r="I9" s="533"/>
      <c r="J9" s="533"/>
      <c r="K9" s="533"/>
      <c r="L9" s="430"/>
      <c r="M9" s="430"/>
      <c r="N9" s="430"/>
      <c r="O9" s="430"/>
      <c r="P9" s="430"/>
      <c r="Q9" s="430"/>
    </row>
    <row r="10" spans="8:10" ht="15" customHeight="1">
      <c r="H10" s="535" t="s">
        <v>3</v>
      </c>
      <c r="I10" s="535"/>
      <c r="J10" s="535"/>
    </row>
    <row r="11" spans="1:17" ht="31.5" customHeight="1">
      <c r="A11" s="541" t="s">
        <v>196</v>
      </c>
      <c r="B11" s="543" t="s">
        <v>122</v>
      </c>
      <c r="C11" s="545" t="s">
        <v>260</v>
      </c>
      <c r="D11" s="547" t="s">
        <v>261</v>
      </c>
      <c r="E11" s="549" t="s">
        <v>262</v>
      </c>
      <c r="F11" s="536" t="s">
        <v>243</v>
      </c>
      <c r="G11" s="537"/>
      <c r="H11" s="538"/>
      <c r="I11" s="539" t="s">
        <v>164</v>
      </c>
      <c r="J11" s="539"/>
      <c r="K11" s="540"/>
      <c r="L11" s="536" t="s">
        <v>9</v>
      </c>
      <c r="M11" s="537"/>
      <c r="N11" s="538"/>
      <c r="O11" s="536" t="s">
        <v>10</v>
      </c>
      <c r="P11" s="537"/>
      <c r="Q11" s="538"/>
    </row>
    <row r="12" spans="1:17" ht="15" thickBot="1">
      <c r="A12" s="542"/>
      <c r="B12" s="544"/>
      <c r="C12" s="546"/>
      <c r="D12" s="548"/>
      <c r="E12" s="550"/>
      <c r="F12" s="232" t="s">
        <v>263</v>
      </c>
      <c r="G12" s="233" t="s">
        <v>264</v>
      </c>
      <c r="H12" s="234" t="s">
        <v>265</v>
      </c>
      <c r="I12" s="232" t="s">
        <v>263</v>
      </c>
      <c r="J12" s="233" t="s">
        <v>264</v>
      </c>
      <c r="K12" s="234" t="s">
        <v>265</v>
      </c>
      <c r="L12" s="232" t="s">
        <v>263</v>
      </c>
      <c r="M12" s="233" t="s">
        <v>264</v>
      </c>
      <c r="N12" s="234" t="s">
        <v>265</v>
      </c>
      <c r="O12" s="232" t="s">
        <v>263</v>
      </c>
      <c r="P12" s="233" t="s">
        <v>264</v>
      </c>
      <c r="Q12" s="233" t="s">
        <v>265</v>
      </c>
    </row>
    <row r="13" spans="1:17" ht="15" customHeight="1" thickBot="1">
      <c r="A13" s="235">
        <v>1</v>
      </c>
      <c r="B13" s="236"/>
      <c r="C13" s="237">
        <v>2</v>
      </c>
      <c r="D13" s="238"/>
      <c r="E13" s="239">
        <v>4</v>
      </c>
      <c r="F13" s="237">
        <v>5</v>
      </c>
      <c r="G13" s="239">
        <v>6</v>
      </c>
      <c r="H13" s="237">
        <v>7</v>
      </c>
      <c r="I13" s="237">
        <v>8</v>
      </c>
      <c r="J13" s="239">
        <v>9</v>
      </c>
      <c r="K13" s="240">
        <v>10</v>
      </c>
      <c r="L13" s="237">
        <v>11</v>
      </c>
      <c r="M13" s="239">
        <v>12</v>
      </c>
      <c r="N13" s="240">
        <v>13</v>
      </c>
      <c r="O13" s="237">
        <v>14</v>
      </c>
      <c r="P13" s="239">
        <v>15</v>
      </c>
      <c r="Q13" s="241">
        <v>16</v>
      </c>
    </row>
    <row r="14" spans="1:17" ht="15" customHeight="1">
      <c r="A14" s="551" t="s">
        <v>2</v>
      </c>
      <c r="B14" s="554">
        <v>2301400</v>
      </c>
      <c r="C14" s="242" t="s">
        <v>266</v>
      </c>
      <c r="D14" s="242">
        <v>350516</v>
      </c>
      <c r="E14" s="243" t="s">
        <v>267</v>
      </c>
      <c r="F14" s="244">
        <v>30</v>
      </c>
      <c r="G14" s="245">
        <v>2.7668</v>
      </c>
      <c r="H14" s="246">
        <f aca="true" t="shared" si="0" ref="H14:H22">F14*G14</f>
        <v>83.00399999999999</v>
      </c>
      <c r="I14" s="247"/>
      <c r="J14" s="248"/>
      <c r="K14" s="246">
        <f>I14*J14</f>
        <v>0</v>
      </c>
      <c r="L14" s="244"/>
      <c r="M14" s="245">
        <v>2.7668</v>
      </c>
      <c r="N14" s="246">
        <f aca="true" t="shared" si="1" ref="N14:N22">L14*M14</f>
        <v>0</v>
      </c>
      <c r="O14" s="247">
        <f>F14+I14-L14</f>
        <v>30</v>
      </c>
      <c r="P14" s="245">
        <v>2.7668</v>
      </c>
      <c r="Q14" s="249">
        <f>H14+K14-N14</f>
        <v>83.00399999999999</v>
      </c>
    </row>
    <row r="15" spans="1:17" ht="14.25">
      <c r="A15" s="552"/>
      <c r="B15" s="555"/>
      <c r="C15" s="250" t="s">
        <v>268</v>
      </c>
      <c r="D15" s="251" t="s">
        <v>269</v>
      </c>
      <c r="E15" s="243" t="s">
        <v>270</v>
      </c>
      <c r="F15" s="252">
        <v>1</v>
      </c>
      <c r="G15" s="245">
        <v>6261.68</v>
      </c>
      <c r="H15" s="246">
        <f t="shared" si="0"/>
        <v>6261.68</v>
      </c>
      <c r="I15" s="253"/>
      <c r="J15" s="254"/>
      <c r="K15" s="246">
        <f>I15*J15</f>
        <v>0</v>
      </c>
      <c r="L15" s="252"/>
      <c r="M15" s="245">
        <v>6261.68</v>
      </c>
      <c r="N15" s="246">
        <f t="shared" si="1"/>
        <v>0</v>
      </c>
      <c r="O15" s="247">
        <f>F15+I15-L15</f>
        <v>1</v>
      </c>
      <c r="P15" s="245">
        <v>6261.68</v>
      </c>
      <c r="Q15" s="249">
        <f aca="true" t="shared" si="2" ref="Q15:Q23">H15+K15-N15</f>
        <v>6261.68</v>
      </c>
    </row>
    <row r="16" spans="1:17" ht="14.25">
      <c r="A16" s="552"/>
      <c r="B16" s="555"/>
      <c r="C16" s="250" t="s">
        <v>227</v>
      </c>
      <c r="D16" s="251" t="s">
        <v>271</v>
      </c>
      <c r="E16" s="243" t="s">
        <v>272</v>
      </c>
      <c r="F16" s="252">
        <v>49</v>
      </c>
      <c r="G16" s="245">
        <v>570.31</v>
      </c>
      <c r="H16" s="246">
        <f t="shared" si="0"/>
        <v>27945.19</v>
      </c>
      <c r="I16" s="253"/>
      <c r="J16" s="254"/>
      <c r="K16" s="246">
        <f aca="true" t="shared" si="3" ref="K16:K22">I16*J16</f>
        <v>0</v>
      </c>
      <c r="L16" s="252"/>
      <c r="M16" s="245">
        <v>570.31</v>
      </c>
      <c r="N16" s="246">
        <f t="shared" si="1"/>
        <v>0</v>
      </c>
      <c r="O16" s="247">
        <f aca="true" t="shared" si="4" ref="O16:O22">F16+I16-L16</f>
        <v>49</v>
      </c>
      <c r="P16" s="245">
        <v>570.31</v>
      </c>
      <c r="Q16" s="249">
        <f t="shared" si="2"/>
        <v>27945.19</v>
      </c>
    </row>
    <row r="17" spans="1:17" ht="14.25">
      <c r="A17" s="552"/>
      <c r="B17" s="555"/>
      <c r="C17" s="250" t="s">
        <v>273</v>
      </c>
      <c r="D17" s="250"/>
      <c r="E17" s="243" t="s">
        <v>270</v>
      </c>
      <c r="F17" s="252">
        <v>4</v>
      </c>
      <c r="G17" s="245">
        <v>10401.47</v>
      </c>
      <c r="H17" s="246">
        <f t="shared" si="0"/>
        <v>41605.88</v>
      </c>
      <c r="I17" s="253"/>
      <c r="J17" s="254"/>
      <c r="K17" s="246">
        <f t="shared" si="3"/>
        <v>0</v>
      </c>
      <c r="L17" s="252"/>
      <c r="M17" s="245">
        <v>10401.47</v>
      </c>
      <c r="N17" s="246">
        <f t="shared" si="1"/>
        <v>0</v>
      </c>
      <c r="O17" s="247">
        <f t="shared" si="4"/>
        <v>4</v>
      </c>
      <c r="P17" s="245">
        <v>10401.47</v>
      </c>
      <c r="Q17" s="249">
        <f t="shared" si="2"/>
        <v>41605.88</v>
      </c>
    </row>
    <row r="18" spans="1:17" ht="14.25">
      <c r="A18" s="552"/>
      <c r="B18" s="555"/>
      <c r="C18" s="250" t="s">
        <v>172</v>
      </c>
      <c r="D18" s="250" t="s">
        <v>274</v>
      </c>
      <c r="E18" s="243" t="s">
        <v>272</v>
      </c>
      <c r="F18" s="252">
        <v>4</v>
      </c>
      <c r="G18" s="245">
        <v>59.39</v>
      </c>
      <c r="H18" s="246">
        <f t="shared" si="0"/>
        <v>237.56</v>
      </c>
      <c r="I18" s="253"/>
      <c r="J18" s="254"/>
      <c r="K18" s="246">
        <f t="shared" si="3"/>
        <v>0</v>
      </c>
      <c r="L18" s="252"/>
      <c r="M18" s="245">
        <v>59.39</v>
      </c>
      <c r="N18" s="246">
        <f t="shared" si="1"/>
        <v>0</v>
      </c>
      <c r="O18" s="247">
        <f t="shared" si="4"/>
        <v>4</v>
      </c>
      <c r="P18" s="245">
        <v>59.39</v>
      </c>
      <c r="Q18" s="249">
        <f t="shared" si="2"/>
        <v>237.56</v>
      </c>
    </row>
    <row r="19" spans="1:17" ht="14.25">
      <c r="A19" s="552"/>
      <c r="B19" s="555"/>
      <c r="C19" s="250" t="s">
        <v>275</v>
      </c>
      <c r="D19" s="250" t="s">
        <v>276</v>
      </c>
      <c r="E19" s="243" t="s">
        <v>277</v>
      </c>
      <c r="F19" s="252">
        <v>120</v>
      </c>
      <c r="G19" s="245">
        <v>13.2</v>
      </c>
      <c r="H19" s="246">
        <f t="shared" si="0"/>
        <v>1584</v>
      </c>
      <c r="I19" s="253"/>
      <c r="J19" s="255"/>
      <c r="K19" s="246">
        <f t="shared" si="3"/>
        <v>0</v>
      </c>
      <c r="L19" s="252"/>
      <c r="M19" s="245">
        <v>13.2</v>
      </c>
      <c r="N19" s="246">
        <f t="shared" si="1"/>
        <v>0</v>
      </c>
      <c r="O19" s="247">
        <f t="shared" si="4"/>
        <v>120</v>
      </c>
      <c r="P19" s="245">
        <v>13.2</v>
      </c>
      <c r="Q19" s="249">
        <f t="shared" si="2"/>
        <v>1584</v>
      </c>
    </row>
    <row r="20" spans="1:17" ht="14.25">
      <c r="A20" s="552"/>
      <c r="B20" s="555"/>
      <c r="C20" s="250" t="s">
        <v>278</v>
      </c>
      <c r="D20" s="250" t="s">
        <v>279</v>
      </c>
      <c r="E20" s="243" t="s">
        <v>277</v>
      </c>
      <c r="F20" s="252">
        <v>336</v>
      </c>
      <c r="G20" s="245">
        <v>4.52</v>
      </c>
      <c r="H20" s="246">
        <f t="shared" si="0"/>
        <v>1518.7199999999998</v>
      </c>
      <c r="I20" s="253"/>
      <c r="J20" s="255"/>
      <c r="K20" s="246">
        <f t="shared" si="3"/>
        <v>0</v>
      </c>
      <c r="L20" s="252"/>
      <c r="M20" s="245">
        <v>4.52</v>
      </c>
      <c r="N20" s="246">
        <f t="shared" si="1"/>
        <v>0</v>
      </c>
      <c r="O20" s="247">
        <f t="shared" si="4"/>
        <v>336</v>
      </c>
      <c r="P20" s="245">
        <v>4.52</v>
      </c>
      <c r="Q20" s="249">
        <f t="shared" si="2"/>
        <v>1518.7199999999998</v>
      </c>
    </row>
    <row r="21" spans="1:17" ht="14.25">
      <c r="A21" s="552"/>
      <c r="B21" s="555"/>
      <c r="C21" s="250" t="s">
        <v>125</v>
      </c>
      <c r="D21" s="250">
        <v>11014</v>
      </c>
      <c r="E21" s="243" t="s">
        <v>270</v>
      </c>
      <c r="F21" s="252">
        <v>48</v>
      </c>
      <c r="G21" s="245">
        <v>350.467292</v>
      </c>
      <c r="H21" s="246">
        <f t="shared" si="0"/>
        <v>16822.430016</v>
      </c>
      <c r="I21" s="253"/>
      <c r="J21" s="255"/>
      <c r="K21" s="246">
        <f t="shared" si="3"/>
        <v>0</v>
      </c>
      <c r="L21" s="252">
        <v>1</v>
      </c>
      <c r="M21" s="245">
        <v>350.467292</v>
      </c>
      <c r="N21" s="246">
        <f t="shared" si="1"/>
        <v>350.467292</v>
      </c>
      <c r="O21" s="247">
        <f t="shared" si="4"/>
        <v>47</v>
      </c>
      <c r="P21" s="245">
        <v>350.467292</v>
      </c>
      <c r="Q21" s="249">
        <f t="shared" si="2"/>
        <v>16471.962723999997</v>
      </c>
    </row>
    <row r="22" spans="1:17" ht="23.25" thickBot="1">
      <c r="A22" s="553"/>
      <c r="B22" s="555"/>
      <c r="C22" s="250" t="s">
        <v>280</v>
      </c>
      <c r="D22" s="250" t="s">
        <v>281</v>
      </c>
      <c r="E22" s="243" t="s">
        <v>282</v>
      </c>
      <c r="F22" s="252">
        <v>107</v>
      </c>
      <c r="G22" s="245">
        <v>60.654198</v>
      </c>
      <c r="H22" s="246">
        <f t="shared" si="0"/>
        <v>6489.999186</v>
      </c>
      <c r="I22" s="253"/>
      <c r="J22" s="255"/>
      <c r="K22" s="246">
        <f t="shared" si="3"/>
        <v>0</v>
      </c>
      <c r="L22" s="252">
        <v>3</v>
      </c>
      <c r="M22" s="245">
        <v>60.654198</v>
      </c>
      <c r="N22" s="246">
        <f t="shared" si="1"/>
        <v>181.962594</v>
      </c>
      <c r="O22" s="247">
        <f t="shared" si="4"/>
        <v>104</v>
      </c>
      <c r="P22" s="245">
        <v>60.654198</v>
      </c>
      <c r="Q22" s="249">
        <f t="shared" si="2"/>
        <v>6308.036592</v>
      </c>
    </row>
    <row r="23" spans="1:17" ht="15" thickBot="1">
      <c r="A23" s="30"/>
      <c r="B23" s="30"/>
      <c r="C23" s="256" t="s">
        <v>129</v>
      </c>
      <c r="D23" s="256"/>
      <c r="E23" s="30"/>
      <c r="F23" s="257">
        <f>SUM(F14:F22)</f>
        <v>699</v>
      </c>
      <c r="G23" s="258"/>
      <c r="H23" s="259">
        <f>SUM(H14:H22)</f>
        <v>102548.46320199998</v>
      </c>
      <c r="I23" s="260">
        <f>SUM(I14:I22)</f>
        <v>0</v>
      </c>
      <c r="J23" s="258"/>
      <c r="K23" s="261">
        <f>SUM(K14:K22)</f>
        <v>0</v>
      </c>
      <c r="L23" s="262">
        <f>SUM(L14:L22)</f>
        <v>4</v>
      </c>
      <c r="M23" s="252"/>
      <c r="N23" s="259">
        <f>SUM(N14:N22)</f>
        <v>532.429886</v>
      </c>
      <c r="O23" s="263">
        <f>SUM(O14:O22)</f>
        <v>695</v>
      </c>
      <c r="P23" s="258"/>
      <c r="Q23" s="264">
        <f t="shared" si="2"/>
        <v>102016.03331599999</v>
      </c>
    </row>
    <row r="24" spans="3:16" ht="14.25">
      <c r="C24" t="s">
        <v>230</v>
      </c>
      <c r="G24" t="s">
        <v>283</v>
      </c>
      <c r="M24" s="556" t="s">
        <v>284</v>
      </c>
      <c r="N24" s="476"/>
      <c r="O24" s="476"/>
      <c r="P24" s="476"/>
    </row>
    <row r="25" spans="3:10" ht="14.25">
      <c r="C25" s="265"/>
      <c r="D25" s="265"/>
      <c r="E25" s="266"/>
      <c r="F25" s="266"/>
      <c r="G25" s="266"/>
      <c r="H25" s="266"/>
      <c r="I25" s="266"/>
      <c r="J25" s="266"/>
    </row>
    <row r="26" spans="3:14" ht="14.25">
      <c r="C26" s="267" t="s">
        <v>204</v>
      </c>
      <c r="D26" s="268"/>
      <c r="E26" s="268"/>
      <c r="F26" s="268"/>
      <c r="G26" s="268" t="s">
        <v>283</v>
      </c>
      <c r="H26" s="268"/>
      <c r="I26" s="268"/>
      <c r="J26" s="266"/>
      <c r="M26" s="556" t="s">
        <v>285</v>
      </c>
      <c r="N26" s="476"/>
    </row>
    <row r="27" spans="3:10" ht="14.25">
      <c r="C27" s="268"/>
      <c r="D27" s="268"/>
      <c r="E27" s="557"/>
      <c r="F27" s="557"/>
      <c r="G27" s="557"/>
      <c r="H27" s="558"/>
      <c r="I27" s="558"/>
      <c r="J27" s="266"/>
    </row>
    <row r="28" spans="3:4" ht="14.25">
      <c r="C28" s="269" t="s">
        <v>286</v>
      </c>
      <c r="D28" s="269"/>
    </row>
    <row r="29" spans="3:4" ht="14.25">
      <c r="C29" s="269"/>
      <c r="D29" s="269"/>
    </row>
  </sheetData>
  <sheetProtection/>
  <mergeCells count="23">
    <mergeCell ref="E27:G27"/>
    <mergeCell ref="H27:I27"/>
    <mergeCell ref="A14:A22"/>
    <mergeCell ref="B14:B22"/>
    <mergeCell ref="M24:P24"/>
    <mergeCell ref="M26:N26"/>
    <mergeCell ref="A11:A12"/>
    <mergeCell ref="B11:B12"/>
    <mergeCell ref="C11:C12"/>
    <mergeCell ref="D11:D12"/>
    <mergeCell ref="C7:Q7"/>
    <mergeCell ref="G9:K9"/>
    <mergeCell ref="H10:J10"/>
    <mergeCell ref="F11:H11"/>
    <mergeCell ref="I11:K11"/>
    <mergeCell ref="L11:N11"/>
    <mergeCell ref="O11:Q11"/>
    <mergeCell ref="E11:E12"/>
    <mergeCell ref="C2:Q2"/>
    <mergeCell ref="C3:Q3"/>
    <mergeCell ref="C6:Q6"/>
    <mergeCell ref="C4:Q4"/>
    <mergeCell ref="C5:Q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M65"/>
  <sheetViews>
    <sheetView zoomScalePageLayoutView="0" workbookViewId="0" topLeftCell="A1">
      <selection activeCell="A1" sqref="A1:M56"/>
    </sheetView>
  </sheetViews>
  <sheetFormatPr defaultColWidth="9.140625" defaultRowHeight="15"/>
  <cols>
    <col min="1" max="1" width="15.7109375" style="0" customWidth="1"/>
    <col min="3" max="3" width="15.7109375" style="0" customWidth="1"/>
    <col min="4" max="4" width="12.00390625" style="0" customWidth="1"/>
    <col min="6" max="6" width="12.8515625" style="0" customWidth="1"/>
    <col min="7" max="7" width="12.421875" style="0" customWidth="1"/>
    <col min="8" max="8" width="12.00390625" style="0" customWidth="1"/>
    <col min="9" max="9" width="12.421875" style="0" customWidth="1"/>
    <col min="10" max="10" width="11.140625" style="0" customWidth="1"/>
    <col min="11" max="11" width="11.8515625" style="0" customWidth="1"/>
    <col min="12" max="12" width="10.7109375" style="0" customWidth="1"/>
    <col min="13" max="13" width="12.7109375" style="0" customWidth="1"/>
  </cols>
  <sheetData>
    <row r="1" spans="1:13" ht="50.25" customHeight="1">
      <c r="A1" s="59"/>
      <c r="B1" s="59"/>
      <c r="C1" s="59"/>
      <c r="D1" s="59"/>
      <c r="E1" s="59"/>
      <c r="F1" s="59"/>
      <c r="G1" s="59"/>
      <c r="H1" s="114"/>
      <c r="I1" s="114"/>
      <c r="J1" s="114"/>
      <c r="K1" s="565" t="s">
        <v>287</v>
      </c>
      <c r="L1" s="565"/>
      <c r="M1" s="565"/>
    </row>
    <row r="2" spans="1:13" ht="15">
      <c r="A2" s="59"/>
      <c r="B2" s="59"/>
      <c r="C2" s="59"/>
      <c r="D2" s="59"/>
      <c r="E2" s="59"/>
      <c r="F2" s="59"/>
      <c r="G2" s="59"/>
      <c r="H2" s="114"/>
      <c r="I2" s="114"/>
      <c r="J2" s="114"/>
      <c r="K2" s="425"/>
      <c r="L2" s="425"/>
      <c r="M2" s="425"/>
    </row>
    <row r="3" spans="1:13" ht="15.75" customHeight="1">
      <c r="A3" s="431"/>
      <c r="B3" s="431"/>
      <c r="C3" s="431"/>
      <c r="D3" s="431"/>
      <c r="E3" s="431"/>
      <c r="F3" s="566" t="s">
        <v>288</v>
      </c>
      <c r="G3" s="566"/>
      <c r="H3" s="431"/>
      <c r="I3" s="431"/>
      <c r="J3" s="431"/>
      <c r="K3" s="431"/>
      <c r="L3" s="431"/>
      <c r="M3" s="431"/>
    </row>
    <row r="4" spans="1:13" ht="51.75" customHeight="1">
      <c r="A4" s="59"/>
      <c r="B4" s="373" t="s">
        <v>421</v>
      </c>
      <c r="C4" s="473"/>
      <c r="D4" s="473"/>
      <c r="E4" s="473"/>
      <c r="F4" s="473"/>
      <c r="G4" s="473"/>
      <c r="H4" s="473"/>
      <c r="I4" s="473"/>
      <c r="J4" s="473"/>
      <c r="K4" s="473"/>
      <c r="L4" s="473"/>
      <c r="M4" s="270"/>
    </row>
    <row r="5" spans="1:13" ht="15">
      <c r="A5" s="59"/>
      <c r="B5" s="59"/>
      <c r="C5" s="426"/>
      <c r="D5" s="426"/>
      <c r="E5" s="426"/>
      <c r="F5" s="426"/>
      <c r="G5" s="426"/>
      <c r="H5" s="426"/>
      <c r="I5" s="426"/>
      <c r="J5" s="426"/>
      <c r="K5" s="426"/>
      <c r="L5" s="426"/>
      <c r="M5" s="115"/>
    </row>
    <row r="6" spans="1:13" ht="15">
      <c r="A6" s="59"/>
      <c r="B6" s="59"/>
      <c r="C6" s="271"/>
      <c r="D6" s="271"/>
      <c r="E6" s="271"/>
      <c r="F6" s="271"/>
      <c r="G6" s="271"/>
      <c r="H6" s="271"/>
      <c r="I6" s="271"/>
      <c r="J6" s="271"/>
      <c r="K6" s="271"/>
      <c r="L6" s="271"/>
      <c r="M6" s="115"/>
    </row>
    <row r="7" spans="1:13" ht="15">
      <c r="A7" s="567" t="s">
        <v>289</v>
      </c>
      <c r="B7" s="567"/>
      <c r="C7" s="567"/>
      <c r="D7" s="567"/>
      <c r="E7" s="567"/>
      <c r="F7" s="567"/>
      <c r="G7" s="567"/>
      <c r="H7" s="567"/>
      <c r="I7" s="567"/>
      <c r="J7" s="567"/>
      <c r="K7" s="567"/>
      <c r="L7" s="567"/>
      <c r="M7" s="272"/>
    </row>
    <row r="8" spans="1:13" ht="14.25">
      <c r="A8" s="568" t="s">
        <v>195</v>
      </c>
      <c r="B8" s="568"/>
      <c r="C8" s="568"/>
      <c r="D8" s="568"/>
      <c r="E8" s="568"/>
      <c r="F8" s="568"/>
      <c r="G8" s="568"/>
      <c r="H8" s="568"/>
      <c r="I8" s="568"/>
      <c r="J8" s="568"/>
      <c r="K8" s="568"/>
      <c r="L8" s="568"/>
      <c r="M8" s="272"/>
    </row>
    <row r="9" spans="1:13" ht="72.75" customHeight="1">
      <c r="A9" s="440" t="s">
        <v>196</v>
      </c>
      <c r="B9" s="440" t="s">
        <v>5</v>
      </c>
      <c r="C9" s="569" t="s">
        <v>6</v>
      </c>
      <c r="D9" s="376" t="s">
        <v>162</v>
      </c>
      <c r="E9" s="377"/>
      <c r="F9" s="376" t="s">
        <v>290</v>
      </c>
      <c r="G9" s="377"/>
      <c r="H9" s="376" t="s">
        <v>164</v>
      </c>
      <c r="I9" s="377"/>
      <c r="J9" s="376" t="s">
        <v>291</v>
      </c>
      <c r="K9" s="377"/>
      <c r="L9" s="376" t="s">
        <v>292</v>
      </c>
      <c r="M9" s="377"/>
    </row>
    <row r="10" spans="1:13" ht="27" customHeight="1">
      <c r="A10" s="441"/>
      <c r="B10" s="441"/>
      <c r="C10" s="570"/>
      <c r="D10" s="322" t="s">
        <v>166</v>
      </c>
      <c r="E10" s="322" t="s">
        <v>167</v>
      </c>
      <c r="F10" s="322" t="s">
        <v>11</v>
      </c>
      <c r="G10" s="322" t="s">
        <v>12</v>
      </c>
      <c r="H10" s="322" t="s">
        <v>11</v>
      </c>
      <c r="I10" s="322" t="s">
        <v>12</v>
      </c>
      <c r="J10" s="322" t="s">
        <v>11</v>
      </c>
      <c r="K10" s="322" t="s">
        <v>12</v>
      </c>
      <c r="L10" s="322" t="s">
        <v>11</v>
      </c>
      <c r="M10" s="322" t="s">
        <v>12</v>
      </c>
    </row>
    <row r="11" spans="1:13" ht="14.25">
      <c r="A11" s="116">
        <v>1</v>
      </c>
      <c r="B11" s="116">
        <v>2</v>
      </c>
      <c r="C11" s="117">
        <v>3</v>
      </c>
      <c r="D11" s="118">
        <v>4</v>
      </c>
      <c r="E11" s="118">
        <v>5</v>
      </c>
      <c r="F11" s="118">
        <v>6</v>
      </c>
      <c r="G11" s="118">
        <v>7</v>
      </c>
      <c r="H11" s="118">
        <v>8</v>
      </c>
      <c r="I11" s="118">
        <v>9</v>
      </c>
      <c r="J11" s="118">
        <v>10</v>
      </c>
      <c r="K11" s="118">
        <v>11</v>
      </c>
      <c r="L11" s="118">
        <v>12</v>
      </c>
      <c r="M11" s="118">
        <v>13</v>
      </c>
    </row>
    <row r="12" spans="1:13" ht="15">
      <c r="A12" s="273" t="s">
        <v>293</v>
      </c>
      <c r="B12" s="122"/>
      <c r="C12" s="274"/>
      <c r="D12" s="121"/>
      <c r="E12" s="122"/>
      <c r="F12" s="123"/>
      <c r="G12" s="124"/>
      <c r="H12" s="123"/>
      <c r="I12" s="127"/>
      <c r="J12" s="122"/>
      <c r="K12" s="124"/>
      <c r="L12" s="122"/>
      <c r="M12" s="124"/>
    </row>
    <row r="13" spans="1:13" ht="30.75">
      <c r="A13" s="273" t="s">
        <v>294</v>
      </c>
      <c r="B13" s="122"/>
      <c r="C13" s="274" t="s">
        <v>295</v>
      </c>
      <c r="D13" s="121">
        <v>42363</v>
      </c>
      <c r="E13" s="122" t="s">
        <v>296</v>
      </c>
      <c r="F13" s="123">
        <v>6</v>
      </c>
      <c r="G13" s="124">
        <v>62408.82</v>
      </c>
      <c r="H13" s="123">
        <v>0</v>
      </c>
      <c r="I13" s="127">
        <v>0</v>
      </c>
      <c r="J13" s="122">
        <v>0</v>
      </c>
      <c r="K13" s="124">
        <v>0</v>
      </c>
      <c r="L13" s="122">
        <v>6</v>
      </c>
      <c r="M13" s="124">
        <v>62408.82</v>
      </c>
    </row>
    <row r="14" spans="1:13" ht="30.75">
      <c r="A14" s="273" t="s">
        <v>294</v>
      </c>
      <c r="B14" s="122"/>
      <c r="C14" s="274" t="s">
        <v>297</v>
      </c>
      <c r="D14" s="121">
        <v>41977</v>
      </c>
      <c r="E14" s="122" t="s">
        <v>298</v>
      </c>
      <c r="F14" s="123">
        <v>1</v>
      </c>
      <c r="G14" s="124">
        <v>5800</v>
      </c>
      <c r="H14" s="123">
        <v>0</v>
      </c>
      <c r="I14" s="127">
        <v>0</v>
      </c>
      <c r="J14" s="122">
        <v>0</v>
      </c>
      <c r="K14" s="124">
        <v>0</v>
      </c>
      <c r="L14" s="122">
        <v>1</v>
      </c>
      <c r="M14" s="124">
        <v>5800</v>
      </c>
    </row>
    <row r="15" spans="1:13" ht="46.5">
      <c r="A15" s="273" t="s">
        <v>294</v>
      </c>
      <c r="B15" s="122"/>
      <c r="C15" s="274" t="s">
        <v>299</v>
      </c>
      <c r="D15" s="121">
        <v>42051</v>
      </c>
      <c r="E15" s="122" t="s">
        <v>300</v>
      </c>
      <c r="F15" s="123">
        <v>3360</v>
      </c>
      <c r="G15" s="124">
        <v>8321.36</v>
      </c>
      <c r="H15" s="123">
        <v>0</v>
      </c>
      <c r="I15" s="127">
        <v>0</v>
      </c>
      <c r="J15" s="122">
        <v>0</v>
      </c>
      <c r="K15" s="124">
        <v>0</v>
      </c>
      <c r="L15" s="122">
        <v>3360</v>
      </c>
      <c r="M15" s="124">
        <v>8321.36</v>
      </c>
    </row>
    <row r="16" spans="1:13" ht="30.75">
      <c r="A16" s="273" t="s">
        <v>294</v>
      </c>
      <c r="B16" s="122"/>
      <c r="C16" s="274" t="s">
        <v>301</v>
      </c>
      <c r="D16" s="121">
        <v>42363</v>
      </c>
      <c r="E16" s="122" t="s">
        <v>296</v>
      </c>
      <c r="F16" s="123">
        <v>1</v>
      </c>
      <c r="G16" s="124">
        <v>69.39</v>
      </c>
      <c r="H16" s="123">
        <v>0</v>
      </c>
      <c r="I16" s="127">
        <v>0</v>
      </c>
      <c r="J16" s="122">
        <v>1</v>
      </c>
      <c r="K16" s="124">
        <v>69.39</v>
      </c>
      <c r="L16" s="122">
        <v>0</v>
      </c>
      <c r="M16" s="124">
        <v>0</v>
      </c>
    </row>
    <row r="17" spans="1:13" ht="30.75">
      <c r="A17" s="273" t="s">
        <v>294</v>
      </c>
      <c r="B17" s="122"/>
      <c r="C17" s="274" t="s">
        <v>302</v>
      </c>
      <c r="D17" s="121">
        <v>42370</v>
      </c>
      <c r="E17" s="122" t="s">
        <v>303</v>
      </c>
      <c r="F17" s="123">
        <v>14</v>
      </c>
      <c r="G17" s="124">
        <v>42840</v>
      </c>
      <c r="H17" s="123">
        <v>0</v>
      </c>
      <c r="I17" s="127">
        <v>0</v>
      </c>
      <c r="J17" s="122">
        <v>0</v>
      </c>
      <c r="K17" s="124">
        <v>0</v>
      </c>
      <c r="L17" s="122">
        <v>14</v>
      </c>
      <c r="M17" s="124">
        <v>42840</v>
      </c>
    </row>
    <row r="18" spans="1:13" ht="46.5">
      <c r="A18" s="273" t="s">
        <v>294</v>
      </c>
      <c r="B18" s="122"/>
      <c r="C18" s="274" t="s">
        <v>304</v>
      </c>
      <c r="D18" s="121">
        <v>42370</v>
      </c>
      <c r="E18" s="122" t="s">
        <v>303</v>
      </c>
      <c r="F18" s="123">
        <v>12250</v>
      </c>
      <c r="G18" s="124">
        <v>74970</v>
      </c>
      <c r="H18" s="123">
        <v>0</v>
      </c>
      <c r="I18" s="127">
        <v>0</v>
      </c>
      <c r="J18" s="122">
        <v>0</v>
      </c>
      <c r="K18" s="124">
        <v>0</v>
      </c>
      <c r="L18" s="122">
        <v>12250</v>
      </c>
      <c r="M18" s="124">
        <v>74970</v>
      </c>
    </row>
    <row r="19" spans="1:13" ht="46.5">
      <c r="A19" s="273" t="s">
        <v>294</v>
      </c>
      <c r="B19" s="122"/>
      <c r="C19" s="274" t="s">
        <v>305</v>
      </c>
      <c r="D19" s="121">
        <v>42248</v>
      </c>
      <c r="E19" s="122" t="s">
        <v>306</v>
      </c>
      <c r="F19" s="123">
        <v>5</v>
      </c>
      <c r="G19" s="124">
        <v>19150</v>
      </c>
      <c r="H19" s="123">
        <v>0</v>
      </c>
      <c r="I19" s="127">
        <v>0</v>
      </c>
      <c r="J19" s="122">
        <v>0</v>
      </c>
      <c r="K19" s="124">
        <v>0</v>
      </c>
      <c r="L19" s="122">
        <v>5</v>
      </c>
      <c r="M19" s="124">
        <v>19150</v>
      </c>
    </row>
    <row r="20" spans="1:13" ht="30.75">
      <c r="A20" s="273" t="s">
        <v>294</v>
      </c>
      <c r="B20" s="122"/>
      <c r="C20" s="274" t="s">
        <v>307</v>
      </c>
      <c r="D20" s="121">
        <v>42026</v>
      </c>
      <c r="E20" s="122" t="s">
        <v>308</v>
      </c>
      <c r="F20" s="123">
        <v>11</v>
      </c>
      <c r="G20" s="124">
        <v>4950</v>
      </c>
      <c r="H20" s="123">
        <v>0</v>
      </c>
      <c r="I20" s="127">
        <v>0</v>
      </c>
      <c r="J20" s="122">
        <v>2</v>
      </c>
      <c r="K20" s="124">
        <v>900</v>
      </c>
      <c r="L20" s="122">
        <v>9</v>
      </c>
      <c r="M20" s="124">
        <v>4050</v>
      </c>
    </row>
    <row r="21" spans="1:13" ht="30.75">
      <c r="A21" s="273" t="s">
        <v>294</v>
      </c>
      <c r="B21" s="122"/>
      <c r="C21" s="274" t="s">
        <v>309</v>
      </c>
      <c r="D21" s="121">
        <v>42026</v>
      </c>
      <c r="E21" s="122" t="s">
        <v>308</v>
      </c>
      <c r="F21" s="123">
        <v>2</v>
      </c>
      <c r="G21" s="124">
        <v>207.2</v>
      </c>
      <c r="H21" s="123">
        <v>0</v>
      </c>
      <c r="I21" s="127">
        <v>0</v>
      </c>
      <c r="J21" s="122">
        <v>0</v>
      </c>
      <c r="K21" s="124">
        <v>0</v>
      </c>
      <c r="L21" s="122">
        <v>2</v>
      </c>
      <c r="M21" s="124">
        <v>207.2</v>
      </c>
    </row>
    <row r="22" spans="1:13" ht="30.75">
      <c r="A22" s="273" t="s">
        <v>294</v>
      </c>
      <c r="B22" s="122"/>
      <c r="C22" s="274" t="s">
        <v>310</v>
      </c>
      <c r="D22" s="121">
        <v>42416</v>
      </c>
      <c r="E22" s="122" t="s">
        <v>311</v>
      </c>
      <c r="F22" s="123">
        <v>357</v>
      </c>
      <c r="G22" s="124">
        <v>1613.64</v>
      </c>
      <c r="H22" s="123">
        <v>0</v>
      </c>
      <c r="I22" s="127">
        <v>0</v>
      </c>
      <c r="J22" s="122">
        <v>0</v>
      </c>
      <c r="K22" s="124">
        <v>0</v>
      </c>
      <c r="L22" s="122">
        <v>357</v>
      </c>
      <c r="M22" s="124">
        <v>1613.64</v>
      </c>
    </row>
    <row r="23" spans="1:13" ht="30.75">
      <c r="A23" s="273" t="s">
        <v>294</v>
      </c>
      <c r="B23" s="122"/>
      <c r="C23" s="274" t="s">
        <v>312</v>
      </c>
      <c r="D23" s="121">
        <v>42431</v>
      </c>
      <c r="E23" s="122" t="s">
        <v>313</v>
      </c>
      <c r="F23" s="123">
        <v>80</v>
      </c>
      <c r="G23" s="124">
        <v>45624.8</v>
      </c>
      <c r="H23" s="123">
        <v>0</v>
      </c>
      <c r="I23" s="127">
        <v>0</v>
      </c>
      <c r="J23" s="122">
        <v>0</v>
      </c>
      <c r="K23" s="124">
        <v>0</v>
      </c>
      <c r="L23" s="122">
        <v>80</v>
      </c>
      <c r="M23" s="124">
        <v>45624.8</v>
      </c>
    </row>
    <row r="24" spans="1:13" ht="30.75">
      <c r="A24" s="273" t="s">
        <v>294</v>
      </c>
      <c r="B24" s="122"/>
      <c r="C24" s="274" t="s">
        <v>314</v>
      </c>
      <c r="D24" s="121">
        <v>42339</v>
      </c>
      <c r="E24" s="122" t="s">
        <v>315</v>
      </c>
      <c r="F24" s="123">
        <v>3</v>
      </c>
      <c r="G24" s="124">
        <v>1536</v>
      </c>
      <c r="H24" s="123">
        <v>0</v>
      </c>
      <c r="I24" s="127">
        <v>0</v>
      </c>
      <c r="J24" s="122">
        <v>0</v>
      </c>
      <c r="K24" s="124">
        <v>0</v>
      </c>
      <c r="L24" s="122">
        <v>3</v>
      </c>
      <c r="M24" s="124">
        <v>1536</v>
      </c>
    </row>
    <row r="25" spans="1:13" ht="46.5">
      <c r="A25" s="273" t="s">
        <v>294</v>
      </c>
      <c r="B25" s="122"/>
      <c r="C25" s="274" t="s">
        <v>316</v>
      </c>
      <c r="D25" s="121">
        <v>41977</v>
      </c>
      <c r="E25" s="122" t="s">
        <v>298</v>
      </c>
      <c r="F25" s="123">
        <v>31</v>
      </c>
      <c r="G25" s="124">
        <v>10864.46</v>
      </c>
      <c r="H25" s="123">
        <v>0</v>
      </c>
      <c r="I25" s="127">
        <v>0</v>
      </c>
      <c r="J25" s="122">
        <v>1</v>
      </c>
      <c r="K25" s="124">
        <v>350.47</v>
      </c>
      <c r="L25" s="122">
        <v>30</v>
      </c>
      <c r="M25" s="124">
        <v>10513.99</v>
      </c>
    </row>
    <row r="26" spans="1:13" ht="30.75">
      <c r="A26" s="273" t="s">
        <v>294</v>
      </c>
      <c r="B26" s="122"/>
      <c r="C26" s="274" t="s">
        <v>317</v>
      </c>
      <c r="D26" s="121">
        <v>42023</v>
      </c>
      <c r="E26" s="122" t="s">
        <v>318</v>
      </c>
      <c r="F26" s="123">
        <v>750</v>
      </c>
      <c r="G26" s="124">
        <v>8670.55</v>
      </c>
      <c r="H26" s="123">
        <v>0</v>
      </c>
      <c r="I26" s="127">
        <v>0</v>
      </c>
      <c r="J26" s="122">
        <v>0</v>
      </c>
      <c r="K26" s="124">
        <v>0</v>
      </c>
      <c r="L26" s="122">
        <v>750</v>
      </c>
      <c r="M26" s="124">
        <v>8670.55</v>
      </c>
    </row>
    <row r="27" spans="1:13" ht="30.75">
      <c r="A27" s="273" t="s">
        <v>294</v>
      </c>
      <c r="B27" s="122"/>
      <c r="C27" s="274" t="s">
        <v>319</v>
      </c>
      <c r="D27" s="121">
        <v>42600</v>
      </c>
      <c r="E27" s="122" t="s">
        <v>320</v>
      </c>
      <c r="F27" s="123">
        <v>73</v>
      </c>
      <c r="G27" s="124">
        <v>18639.82</v>
      </c>
      <c r="H27" s="123">
        <v>0</v>
      </c>
      <c r="I27" s="127">
        <v>0</v>
      </c>
      <c r="J27" s="122">
        <v>63</v>
      </c>
      <c r="K27" s="124">
        <v>16086.42</v>
      </c>
      <c r="L27" s="122">
        <v>10</v>
      </c>
      <c r="M27" s="124">
        <v>2553.4</v>
      </c>
    </row>
    <row r="28" spans="1:13" ht="30.75">
      <c r="A28" s="273" t="s">
        <v>294</v>
      </c>
      <c r="B28" s="122"/>
      <c r="C28" s="274" t="s">
        <v>321</v>
      </c>
      <c r="D28" s="121">
        <v>42600</v>
      </c>
      <c r="E28" s="122" t="s">
        <v>320</v>
      </c>
      <c r="F28" s="123">
        <v>232</v>
      </c>
      <c r="G28" s="124">
        <v>59238.88</v>
      </c>
      <c r="H28" s="123">
        <v>0</v>
      </c>
      <c r="I28" s="127">
        <v>0</v>
      </c>
      <c r="J28" s="122">
        <v>19</v>
      </c>
      <c r="K28" s="124">
        <v>4851.46</v>
      </c>
      <c r="L28" s="122">
        <v>213</v>
      </c>
      <c r="M28" s="124">
        <v>54387.42</v>
      </c>
    </row>
    <row r="29" spans="1:13" ht="30.75">
      <c r="A29" s="273" t="s">
        <v>294</v>
      </c>
      <c r="B29" s="122"/>
      <c r="C29" s="274" t="s">
        <v>322</v>
      </c>
      <c r="D29" s="121">
        <v>42600</v>
      </c>
      <c r="E29" s="122" t="s">
        <v>320</v>
      </c>
      <c r="F29" s="123">
        <v>43</v>
      </c>
      <c r="G29" s="124">
        <v>10979.62</v>
      </c>
      <c r="H29" s="123">
        <v>0</v>
      </c>
      <c r="I29" s="127">
        <v>0</v>
      </c>
      <c r="J29" s="122">
        <v>43</v>
      </c>
      <c r="K29" s="124">
        <v>10979.62</v>
      </c>
      <c r="L29" s="122">
        <v>0</v>
      </c>
      <c r="M29" s="124">
        <v>0</v>
      </c>
    </row>
    <row r="30" spans="1:13" ht="46.5">
      <c r="A30" s="273" t="s">
        <v>294</v>
      </c>
      <c r="B30" s="122"/>
      <c r="C30" s="274" t="s">
        <v>323</v>
      </c>
      <c r="D30" s="121">
        <v>42600</v>
      </c>
      <c r="E30" s="122" t="s">
        <v>320</v>
      </c>
      <c r="F30" s="123">
        <v>9</v>
      </c>
      <c r="G30" s="124">
        <v>2377.53</v>
      </c>
      <c r="H30" s="123">
        <v>0</v>
      </c>
      <c r="I30" s="127">
        <v>0</v>
      </c>
      <c r="J30" s="122">
        <v>9</v>
      </c>
      <c r="K30" s="124">
        <v>2377.53</v>
      </c>
      <c r="L30" s="122">
        <v>0</v>
      </c>
      <c r="M30" s="124">
        <v>0</v>
      </c>
    </row>
    <row r="31" spans="1:13" ht="46.5">
      <c r="A31" s="273" t="s">
        <v>294</v>
      </c>
      <c r="B31" s="122"/>
      <c r="C31" s="274" t="s">
        <v>324</v>
      </c>
      <c r="D31" s="121">
        <v>42450</v>
      </c>
      <c r="E31" s="122" t="s">
        <v>325</v>
      </c>
      <c r="F31" s="123">
        <v>173</v>
      </c>
      <c r="G31" s="124">
        <v>45701.41</v>
      </c>
      <c r="H31" s="123">
        <v>0</v>
      </c>
      <c r="I31" s="127">
        <v>0</v>
      </c>
      <c r="J31" s="122">
        <v>1</v>
      </c>
      <c r="K31" s="124">
        <v>264.17</v>
      </c>
      <c r="L31" s="122">
        <v>172</v>
      </c>
      <c r="M31" s="124">
        <v>45437.24</v>
      </c>
    </row>
    <row r="32" spans="1:13" ht="46.5">
      <c r="A32" s="273" t="s">
        <v>294</v>
      </c>
      <c r="B32" s="122"/>
      <c r="C32" s="274" t="s">
        <v>326</v>
      </c>
      <c r="D32" s="121">
        <v>42450</v>
      </c>
      <c r="E32" s="122" t="s">
        <v>325</v>
      </c>
      <c r="F32" s="123">
        <v>108</v>
      </c>
      <c r="G32" s="124">
        <v>27576.72</v>
      </c>
      <c r="H32" s="123">
        <v>0</v>
      </c>
      <c r="I32" s="127">
        <v>0</v>
      </c>
      <c r="J32" s="122">
        <v>0</v>
      </c>
      <c r="K32" s="124">
        <v>0</v>
      </c>
      <c r="L32" s="122">
        <v>108</v>
      </c>
      <c r="M32" s="124">
        <v>27576.72</v>
      </c>
    </row>
    <row r="33" spans="1:13" ht="46.5">
      <c r="A33" s="273" t="s">
        <v>294</v>
      </c>
      <c r="B33" s="122"/>
      <c r="C33" s="274" t="s">
        <v>327</v>
      </c>
      <c r="D33" s="121">
        <v>42450</v>
      </c>
      <c r="E33" s="122" t="s">
        <v>325</v>
      </c>
      <c r="F33" s="123">
        <v>285</v>
      </c>
      <c r="G33" s="124">
        <v>72771.9</v>
      </c>
      <c r="H33" s="123">
        <v>0</v>
      </c>
      <c r="I33" s="127">
        <v>0</v>
      </c>
      <c r="J33" s="122">
        <v>0</v>
      </c>
      <c r="K33" s="124">
        <v>0</v>
      </c>
      <c r="L33" s="122">
        <v>285</v>
      </c>
      <c r="M33" s="124">
        <v>72771.9</v>
      </c>
    </row>
    <row r="34" spans="1:13" ht="30.75">
      <c r="A34" s="273" t="s">
        <v>294</v>
      </c>
      <c r="B34" s="122"/>
      <c r="C34" s="274" t="s">
        <v>328</v>
      </c>
      <c r="D34" s="121">
        <v>42614</v>
      </c>
      <c r="E34" s="122" t="s">
        <v>329</v>
      </c>
      <c r="F34" s="123">
        <v>4</v>
      </c>
      <c r="G34" s="124">
        <v>4107.16</v>
      </c>
      <c r="H34" s="123">
        <v>0</v>
      </c>
      <c r="I34" s="127">
        <v>0</v>
      </c>
      <c r="J34" s="122">
        <v>4</v>
      </c>
      <c r="K34" s="124">
        <v>4107.16</v>
      </c>
      <c r="L34" s="122">
        <v>0</v>
      </c>
      <c r="M34" s="124">
        <v>0</v>
      </c>
    </row>
    <row r="35" spans="1:13" ht="46.5">
      <c r="A35" s="273" t="s">
        <v>294</v>
      </c>
      <c r="B35" s="122"/>
      <c r="C35" s="274" t="s">
        <v>330</v>
      </c>
      <c r="D35" s="121">
        <v>42450</v>
      </c>
      <c r="E35" s="122" t="s">
        <v>325</v>
      </c>
      <c r="F35" s="123">
        <v>373</v>
      </c>
      <c r="G35" s="124">
        <v>6083.63</v>
      </c>
      <c r="H35" s="123">
        <v>0</v>
      </c>
      <c r="I35" s="127">
        <v>0</v>
      </c>
      <c r="J35" s="122">
        <v>0</v>
      </c>
      <c r="K35" s="124">
        <v>0</v>
      </c>
      <c r="L35" s="122">
        <v>373</v>
      </c>
      <c r="M35" s="124">
        <v>6083.63</v>
      </c>
    </row>
    <row r="36" spans="1:13" ht="46.5">
      <c r="A36" s="273" t="s">
        <v>294</v>
      </c>
      <c r="B36" s="122"/>
      <c r="C36" s="274" t="s">
        <v>331</v>
      </c>
      <c r="D36" s="121">
        <v>42600</v>
      </c>
      <c r="E36" s="122" t="s">
        <v>320</v>
      </c>
      <c r="F36" s="123">
        <v>373</v>
      </c>
      <c r="G36" s="124">
        <v>6083.63</v>
      </c>
      <c r="H36" s="123">
        <v>0</v>
      </c>
      <c r="I36" s="127">
        <v>0</v>
      </c>
      <c r="J36" s="122">
        <v>0</v>
      </c>
      <c r="K36" s="124">
        <v>0</v>
      </c>
      <c r="L36" s="122">
        <v>373</v>
      </c>
      <c r="M36" s="124">
        <v>6083.63</v>
      </c>
    </row>
    <row r="37" spans="1:13" ht="30.75">
      <c r="A37" s="273" t="s">
        <v>294</v>
      </c>
      <c r="B37" s="122"/>
      <c r="C37" s="274" t="s">
        <v>333</v>
      </c>
      <c r="D37" s="121">
        <v>42614</v>
      </c>
      <c r="E37" s="122" t="s">
        <v>329</v>
      </c>
      <c r="F37" s="123">
        <v>672</v>
      </c>
      <c r="G37" s="124">
        <v>161.28</v>
      </c>
      <c r="H37" s="123">
        <v>0</v>
      </c>
      <c r="I37" s="127">
        <v>0</v>
      </c>
      <c r="J37" s="122">
        <v>336</v>
      </c>
      <c r="K37" s="124">
        <v>80.64</v>
      </c>
      <c r="L37" s="122">
        <v>336</v>
      </c>
      <c r="M37" s="124">
        <v>80.64</v>
      </c>
    </row>
    <row r="38" spans="1:13" ht="30.75">
      <c r="A38" s="273" t="s">
        <v>294</v>
      </c>
      <c r="B38" s="122"/>
      <c r="C38" s="274" t="s">
        <v>334</v>
      </c>
      <c r="D38" s="121">
        <v>42614</v>
      </c>
      <c r="E38" s="122" t="s">
        <v>329</v>
      </c>
      <c r="F38" s="123">
        <v>300</v>
      </c>
      <c r="G38" s="124">
        <v>830.04</v>
      </c>
      <c r="H38" s="123">
        <v>0</v>
      </c>
      <c r="I38" s="127">
        <v>0</v>
      </c>
      <c r="J38" s="122">
        <v>0</v>
      </c>
      <c r="K38" s="124">
        <v>0</v>
      </c>
      <c r="L38" s="122">
        <v>300</v>
      </c>
      <c r="M38" s="124">
        <v>830.04</v>
      </c>
    </row>
    <row r="39" spans="1:13" ht="30.75">
      <c r="A39" s="273" t="s">
        <v>294</v>
      </c>
      <c r="B39" s="122"/>
      <c r="C39" s="274" t="s">
        <v>335</v>
      </c>
      <c r="D39" s="121">
        <v>42614</v>
      </c>
      <c r="E39" s="122" t="s">
        <v>329</v>
      </c>
      <c r="F39" s="123">
        <v>8</v>
      </c>
      <c r="G39" s="124">
        <v>19414.96</v>
      </c>
      <c r="H39" s="123">
        <v>0</v>
      </c>
      <c r="I39" s="127">
        <v>0</v>
      </c>
      <c r="J39" s="122">
        <v>0</v>
      </c>
      <c r="K39" s="124">
        <v>0</v>
      </c>
      <c r="L39" s="122">
        <v>8</v>
      </c>
      <c r="M39" s="124">
        <v>19414.96</v>
      </c>
    </row>
    <row r="40" spans="1:13" ht="46.5">
      <c r="A40" s="273" t="s">
        <v>294</v>
      </c>
      <c r="B40" s="122"/>
      <c r="C40" s="274" t="s">
        <v>336</v>
      </c>
      <c r="D40" s="121">
        <v>42614</v>
      </c>
      <c r="E40" s="122" t="s">
        <v>329</v>
      </c>
      <c r="F40" s="123">
        <v>16</v>
      </c>
      <c r="G40" s="124">
        <v>19200.16</v>
      </c>
      <c r="H40" s="123">
        <v>0</v>
      </c>
      <c r="I40" s="127">
        <v>0</v>
      </c>
      <c r="J40" s="122">
        <v>0</v>
      </c>
      <c r="K40" s="124">
        <v>0</v>
      </c>
      <c r="L40" s="122">
        <v>16</v>
      </c>
      <c r="M40" s="124">
        <v>19200.16</v>
      </c>
    </row>
    <row r="41" spans="1:13" ht="30.75">
      <c r="A41" s="273" t="s">
        <v>294</v>
      </c>
      <c r="B41" s="122"/>
      <c r="C41" s="274" t="s">
        <v>337</v>
      </c>
      <c r="D41" s="121">
        <v>42647</v>
      </c>
      <c r="E41" s="122" t="s">
        <v>338</v>
      </c>
      <c r="F41" s="123">
        <v>416</v>
      </c>
      <c r="G41" s="124">
        <v>81161.6</v>
      </c>
      <c r="H41" s="123">
        <v>0</v>
      </c>
      <c r="I41" s="127">
        <v>0</v>
      </c>
      <c r="J41" s="122">
        <v>14</v>
      </c>
      <c r="K41" s="124">
        <v>2731.4</v>
      </c>
      <c r="L41" s="122">
        <v>402</v>
      </c>
      <c r="M41" s="124">
        <v>78430.2</v>
      </c>
    </row>
    <row r="42" spans="1:13" ht="30.75">
      <c r="A42" s="273" t="s">
        <v>294</v>
      </c>
      <c r="B42" s="122"/>
      <c r="C42" s="274" t="s">
        <v>339</v>
      </c>
      <c r="D42" s="121">
        <v>42647</v>
      </c>
      <c r="E42" s="122" t="s">
        <v>338</v>
      </c>
      <c r="F42" s="123">
        <v>193</v>
      </c>
      <c r="G42" s="124">
        <v>59108.18</v>
      </c>
      <c r="H42" s="123">
        <v>0</v>
      </c>
      <c r="I42" s="127">
        <v>0</v>
      </c>
      <c r="J42" s="122">
        <v>2</v>
      </c>
      <c r="K42" s="124">
        <v>612.52</v>
      </c>
      <c r="L42" s="122">
        <v>191</v>
      </c>
      <c r="M42" s="124">
        <v>58495.66</v>
      </c>
    </row>
    <row r="43" spans="1:13" ht="46.5">
      <c r="A43" s="273" t="s">
        <v>294</v>
      </c>
      <c r="B43" s="122"/>
      <c r="C43" s="274" t="s">
        <v>340</v>
      </c>
      <c r="D43" s="121">
        <v>42647</v>
      </c>
      <c r="E43" s="122" t="s">
        <v>338</v>
      </c>
      <c r="F43" s="123">
        <v>354</v>
      </c>
      <c r="G43" s="124">
        <v>62176.56</v>
      </c>
      <c r="H43" s="123">
        <v>0</v>
      </c>
      <c r="I43" s="127">
        <v>0</v>
      </c>
      <c r="J43" s="122">
        <v>27</v>
      </c>
      <c r="K43" s="124">
        <v>4742.28</v>
      </c>
      <c r="L43" s="122">
        <v>327</v>
      </c>
      <c r="M43" s="124">
        <v>57434.28</v>
      </c>
    </row>
    <row r="44" spans="1:13" ht="30.75">
      <c r="A44" s="273" t="s">
        <v>294</v>
      </c>
      <c r="B44" s="122"/>
      <c r="C44" s="274" t="s">
        <v>341</v>
      </c>
      <c r="D44" s="121">
        <v>42627</v>
      </c>
      <c r="E44" s="122" t="s">
        <v>342</v>
      </c>
      <c r="F44" s="123">
        <v>305</v>
      </c>
      <c r="G44" s="124">
        <v>77878.7</v>
      </c>
      <c r="H44" s="123">
        <v>0</v>
      </c>
      <c r="I44" s="127">
        <v>0</v>
      </c>
      <c r="J44" s="122">
        <v>0</v>
      </c>
      <c r="K44" s="124">
        <v>0</v>
      </c>
      <c r="L44" s="122">
        <v>305</v>
      </c>
      <c r="M44" s="124">
        <v>77878.7</v>
      </c>
    </row>
    <row r="45" spans="1:13" ht="30.75">
      <c r="A45" s="273" t="s">
        <v>294</v>
      </c>
      <c r="B45" s="122"/>
      <c r="C45" s="274" t="s">
        <v>343</v>
      </c>
      <c r="D45" s="121">
        <v>42627</v>
      </c>
      <c r="E45" s="122" t="s">
        <v>342</v>
      </c>
      <c r="F45" s="123">
        <v>305</v>
      </c>
      <c r="G45" s="124">
        <v>77878.7</v>
      </c>
      <c r="H45" s="123">
        <v>0</v>
      </c>
      <c r="I45" s="127">
        <v>0</v>
      </c>
      <c r="J45" s="122">
        <v>0</v>
      </c>
      <c r="K45" s="124">
        <v>0</v>
      </c>
      <c r="L45" s="122">
        <v>305</v>
      </c>
      <c r="M45" s="124">
        <v>77878.7</v>
      </c>
    </row>
    <row r="46" spans="1:13" ht="15">
      <c r="A46" s="273" t="s">
        <v>294</v>
      </c>
      <c r="B46" s="122"/>
      <c r="C46" s="274" t="s">
        <v>344</v>
      </c>
      <c r="D46" s="121">
        <v>42627</v>
      </c>
      <c r="E46" s="122" t="s">
        <v>342</v>
      </c>
      <c r="F46" s="123">
        <v>732</v>
      </c>
      <c r="G46" s="124">
        <v>11938.92</v>
      </c>
      <c r="H46" s="123">
        <v>0</v>
      </c>
      <c r="I46" s="127">
        <v>0</v>
      </c>
      <c r="J46" s="122">
        <v>0</v>
      </c>
      <c r="K46" s="124">
        <v>0</v>
      </c>
      <c r="L46" s="122">
        <v>732</v>
      </c>
      <c r="M46" s="124">
        <v>11938.92</v>
      </c>
    </row>
    <row r="47" spans="1:13" ht="30.75">
      <c r="A47" s="273" t="s">
        <v>294</v>
      </c>
      <c r="B47" s="122"/>
      <c r="C47" s="274" t="s">
        <v>345</v>
      </c>
      <c r="D47" s="121">
        <v>42675</v>
      </c>
      <c r="E47" s="122" t="s">
        <v>332</v>
      </c>
      <c r="F47" s="123">
        <v>6</v>
      </c>
      <c r="G47" s="124">
        <v>73056.3</v>
      </c>
      <c r="H47" s="123">
        <v>0</v>
      </c>
      <c r="I47" s="127">
        <v>0</v>
      </c>
      <c r="J47" s="122">
        <v>1</v>
      </c>
      <c r="K47" s="124">
        <v>12176.05</v>
      </c>
      <c r="L47" s="122">
        <v>5</v>
      </c>
      <c r="M47" s="124">
        <v>60880.25</v>
      </c>
    </row>
    <row r="48" spans="1:13" ht="30.75">
      <c r="A48" s="273" t="s">
        <v>294</v>
      </c>
      <c r="B48" s="122"/>
      <c r="C48" s="274" t="s">
        <v>346</v>
      </c>
      <c r="D48" s="121">
        <v>42632</v>
      </c>
      <c r="E48" s="122" t="s">
        <v>347</v>
      </c>
      <c r="F48" s="123">
        <v>12</v>
      </c>
      <c r="G48" s="124">
        <v>14400.12</v>
      </c>
      <c r="H48" s="123">
        <v>0</v>
      </c>
      <c r="I48" s="127">
        <v>0</v>
      </c>
      <c r="J48" s="122">
        <v>8</v>
      </c>
      <c r="K48" s="124">
        <v>9600.08</v>
      </c>
      <c r="L48" s="122">
        <v>4</v>
      </c>
      <c r="M48" s="124">
        <v>4800.04</v>
      </c>
    </row>
    <row r="49" spans="1:13" ht="15">
      <c r="A49" s="562" t="s">
        <v>120</v>
      </c>
      <c r="B49" s="563"/>
      <c r="C49" s="563"/>
      <c r="D49" s="563"/>
      <c r="E49" s="564"/>
      <c r="F49" s="131">
        <f aca="true" t="shared" si="0" ref="F49:L49">SUM(F12:F48)</f>
        <v>21863</v>
      </c>
      <c r="G49" s="131">
        <f t="shared" si="0"/>
        <v>1037792.0400000003</v>
      </c>
      <c r="H49" s="131">
        <f t="shared" si="0"/>
        <v>0</v>
      </c>
      <c r="I49" s="127">
        <f t="shared" si="0"/>
        <v>0</v>
      </c>
      <c r="J49" s="131">
        <f t="shared" si="0"/>
        <v>531</v>
      </c>
      <c r="K49" s="356">
        <f>SUM(K13:K48)</f>
        <v>69929.19</v>
      </c>
      <c r="L49" s="131">
        <f t="shared" si="0"/>
        <v>21332</v>
      </c>
      <c r="M49" s="131">
        <f>SUM(M13:M48)</f>
        <v>967862.8500000001</v>
      </c>
    </row>
    <row r="50" spans="1:13" ht="15">
      <c r="A50" s="379"/>
      <c r="B50" s="379"/>
      <c r="C50" s="59"/>
      <c r="D50" s="424"/>
      <c r="E50" s="424"/>
      <c r="F50" s="59"/>
      <c r="G50" s="138"/>
      <c r="H50" s="137"/>
      <c r="I50" s="137"/>
      <c r="J50" s="115"/>
      <c r="K50" s="115"/>
      <c r="L50" s="115"/>
      <c r="M50" s="138"/>
    </row>
    <row r="51" spans="1:13" ht="15">
      <c r="A51" s="379"/>
      <c r="B51" s="379"/>
      <c r="C51" s="59"/>
      <c r="D51" s="59"/>
      <c r="E51" s="59"/>
      <c r="F51" s="59"/>
      <c r="G51" s="59"/>
      <c r="H51" s="137"/>
      <c r="I51" s="137"/>
      <c r="J51" s="59"/>
      <c r="K51" s="373"/>
      <c r="L51" s="373"/>
      <c r="M51" s="59"/>
    </row>
    <row r="52" spans="1:12" ht="15">
      <c r="A52" s="275" t="s">
        <v>348</v>
      </c>
      <c r="B52" s="276"/>
      <c r="C52" s="276"/>
      <c r="D52" s="276"/>
      <c r="E52" s="340"/>
      <c r="F52" s="561" t="s">
        <v>349</v>
      </c>
      <c r="G52" s="561"/>
      <c r="H52" s="561"/>
      <c r="I52" s="561"/>
      <c r="J52" s="560"/>
      <c r="K52" s="560"/>
      <c r="L52" s="272"/>
    </row>
    <row r="53" spans="1:12" ht="15">
      <c r="A53" s="275"/>
      <c r="B53" s="276"/>
      <c r="C53" s="276"/>
      <c r="D53" s="276"/>
      <c r="E53" s="340"/>
      <c r="F53" s="342"/>
      <c r="G53" s="342"/>
      <c r="H53" s="342"/>
      <c r="I53" s="342"/>
      <c r="J53" s="341"/>
      <c r="K53" s="341"/>
      <c r="L53" s="272"/>
    </row>
    <row r="54" spans="1:12" ht="15">
      <c r="A54" s="275" t="s">
        <v>204</v>
      </c>
      <c r="B54" s="275"/>
      <c r="C54" s="275"/>
      <c r="D54" s="275"/>
      <c r="E54" s="340"/>
      <c r="F54" s="559" t="s">
        <v>350</v>
      </c>
      <c r="G54" s="559"/>
      <c r="H54" s="559"/>
      <c r="I54" s="559"/>
      <c r="J54" s="560"/>
      <c r="K54" s="560"/>
      <c r="L54" s="272"/>
    </row>
    <row r="55" spans="1:12" ht="40.5" customHeight="1">
      <c r="A55" s="275"/>
      <c r="B55" s="275"/>
      <c r="C55" s="275"/>
      <c r="D55" s="275"/>
      <c r="E55" s="340"/>
      <c r="F55" s="340"/>
      <c r="G55" s="340"/>
      <c r="H55" s="340"/>
      <c r="I55" s="340"/>
      <c r="J55" s="341"/>
      <c r="K55" s="341"/>
      <c r="L55" s="272"/>
    </row>
    <row r="56" spans="1:12" ht="15">
      <c r="A56" s="275" t="s">
        <v>351</v>
      </c>
      <c r="B56" s="275"/>
      <c r="C56" s="275"/>
      <c r="D56" s="275"/>
      <c r="E56" s="275"/>
      <c r="F56" s="559" t="s">
        <v>352</v>
      </c>
      <c r="G56" s="559"/>
      <c r="H56" s="340"/>
      <c r="I56" s="340"/>
      <c r="J56" s="560"/>
      <c r="K56" s="560"/>
      <c r="L56" s="272"/>
    </row>
    <row r="57" spans="1:12" ht="15">
      <c r="A57" s="275"/>
      <c r="B57" s="275"/>
      <c r="C57" s="275"/>
      <c r="D57" s="275"/>
      <c r="E57" s="340"/>
      <c r="F57" s="340"/>
      <c r="G57" s="340"/>
      <c r="H57" s="340"/>
      <c r="I57" s="340"/>
      <c r="J57" s="341"/>
      <c r="K57" s="341"/>
      <c r="L57" s="272"/>
    </row>
    <row r="58" spans="1:12" ht="15">
      <c r="A58" s="275"/>
      <c r="B58" s="275"/>
      <c r="C58" s="275"/>
      <c r="D58" s="275"/>
      <c r="E58" s="275"/>
      <c r="F58" s="559"/>
      <c r="G58" s="559"/>
      <c r="H58" s="340"/>
      <c r="I58" s="340"/>
      <c r="J58" s="560"/>
      <c r="K58" s="560"/>
      <c r="L58" s="272"/>
    </row>
    <row r="60" spans="1:12" ht="15">
      <c r="A60" s="275"/>
      <c r="B60" s="275"/>
      <c r="C60" s="275"/>
      <c r="D60" s="275"/>
      <c r="E60" s="275"/>
      <c r="F60" s="559"/>
      <c r="G60" s="559"/>
      <c r="H60" s="340"/>
      <c r="I60" s="340"/>
      <c r="J60" s="560"/>
      <c r="K60" s="560"/>
      <c r="L60" s="272"/>
    </row>
    <row r="61" spans="1:12" ht="15">
      <c r="A61" s="275"/>
      <c r="B61" s="276"/>
      <c r="C61" s="276"/>
      <c r="D61" s="276"/>
      <c r="E61" s="340"/>
      <c r="F61" s="561"/>
      <c r="G61" s="561"/>
      <c r="H61" s="561"/>
      <c r="I61" s="561"/>
      <c r="J61" s="560"/>
      <c r="K61" s="560"/>
      <c r="L61" s="272"/>
    </row>
    <row r="62" spans="1:12" ht="15">
      <c r="A62" s="275"/>
      <c r="B62" s="276"/>
      <c r="C62" s="276"/>
      <c r="D62" s="276"/>
      <c r="E62" s="340"/>
      <c r="F62" s="342"/>
      <c r="G62" s="342"/>
      <c r="H62" s="342"/>
      <c r="I62" s="342"/>
      <c r="J62" s="341"/>
      <c r="K62" s="341"/>
      <c r="L62" s="272"/>
    </row>
    <row r="63" spans="1:12" ht="15">
      <c r="A63" s="275"/>
      <c r="B63" s="275"/>
      <c r="C63" s="275"/>
      <c r="D63" s="275"/>
      <c r="E63" s="340"/>
      <c r="F63" s="559"/>
      <c r="G63" s="559"/>
      <c r="H63" s="559"/>
      <c r="I63" s="559"/>
      <c r="J63" s="560"/>
      <c r="K63" s="560"/>
      <c r="L63" s="272"/>
    </row>
    <row r="64" spans="1:12" ht="15">
      <c r="A64" s="275"/>
      <c r="B64" s="275"/>
      <c r="C64" s="275"/>
      <c r="D64" s="275"/>
      <c r="E64" s="340"/>
      <c r="F64" s="340"/>
      <c r="G64" s="340"/>
      <c r="H64" s="340"/>
      <c r="I64" s="340"/>
      <c r="J64" s="341"/>
      <c r="K64" s="341"/>
      <c r="L64" s="272"/>
    </row>
    <row r="65" spans="1:12" ht="15">
      <c r="A65" s="275"/>
      <c r="B65" s="275"/>
      <c r="C65" s="275"/>
      <c r="D65" s="275"/>
      <c r="E65" s="275"/>
      <c r="F65" s="559"/>
      <c r="G65" s="559"/>
      <c r="H65" s="340"/>
      <c r="I65" s="340"/>
      <c r="J65" s="560"/>
      <c r="K65" s="560"/>
      <c r="L65" s="272"/>
    </row>
  </sheetData>
  <sheetProtection/>
  <protectedRanges>
    <protectedRange sqref="F49:H49 J49:M49" name="Диапазон1_1"/>
  </protectedRanges>
  <mergeCells count="33">
    <mergeCell ref="F52:I52"/>
    <mergeCell ref="J52:K52"/>
    <mergeCell ref="F56:G56"/>
    <mergeCell ref="H9:I9"/>
    <mergeCell ref="J9:K9"/>
    <mergeCell ref="F54:I54"/>
    <mergeCell ref="J54:K54"/>
    <mergeCell ref="J56:K56"/>
    <mergeCell ref="A8:L8"/>
    <mergeCell ref="L9:M9"/>
    <mergeCell ref="A9:A10"/>
    <mergeCell ref="B9:B10"/>
    <mergeCell ref="C9:C10"/>
    <mergeCell ref="D9:E9"/>
    <mergeCell ref="F9:G9"/>
    <mergeCell ref="K1:M1"/>
    <mergeCell ref="F3:G3"/>
    <mergeCell ref="B4:L4"/>
    <mergeCell ref="A7:L7"/>
    <mergeCell ref="A49:E49"/>
    <mergeCell ref="A50:B50"/>
    <mergeCell ref="A51:B51"/>
    <mergeCell ref="K51:L51"/>
    <mergeCell ref="F58:G58"/>
    <mergeCell ref="F65:G65"/>
    <mergeCell ref="J65:K65"/>
    <mergeCell ref="F61:I61"/>
    <mergeCell ref="J61:K61"/>
    <mergeCell ref="F63:I63"/>
    <mergeCell ref="J63:K63"/>
    <mergeCell ref="J58:K58"/>
    <mergeCell ref="F60:G60"/>
    <mergeCell ref="J60:K60"/>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17"/>
  <sheetViews>
    <sheetView zoomScalePageLayoutView="0" workbookViewId="0" topLeftCell="A1">
      <selection activeCell="L9" sqref="L9"/>
    </sheetView>
  </sheetViews>
  <sheetFormatPr defaultColWidth="9.140625" defaultRowHeight="15"/>
  <cols>
    <col min="3" max="3" width="10.00390625" style="0" bestFit="1" customWidth="1"/>
    <col min="5" max="5" width="11.00390625" style="0" customWidth="1"/>
    <col min="6" max="6" width="10.00390625" style="0" customWidth="1"/>
    <col min="7" max="7" width="10.28125" style="0" customWidth="1"/>
    <col min="8" max="8" width="10.00390625" style="0" customWidth="1"/>
  </cols>
  <sheetData>
    <row r="1" spans="2:9" ht="102" customHeight="1">
      <c r="B1" s="452" t="s">
        <v>0</v>
      </c>
      <c r="C1" s="452"/>
      <c r="D1" s="452"/>
      <c r="E1" s="452"/>
      <c r="F1" s="452"/>
      <c r="G1" s="452"/>
      <c r="H1" s="452"/>
      <c r="I1" s="452"/>
    </row>
    <row r="2" spans="2:9" ht="39.75" customHeight="1">
      <c r="B2" s="463" t="s">
        <v>1</v>
      </c>
      <c r="C2" s="463"/>
      <c r="D2" s="463"/>
      <c r="E2" s="463"/>
      <c r="F2" s="463"/>
      <c r="G2" s="463"/>
      <c r="H2" s="463"/>
      <c r="I2" s="463"/>
    </row>
    <row r="3" spans="2:9" ht="15">
      <c r="B3" s="464" t="s">
        <v>422</v>
      </c>
      <c r="C3" s="464"/>
      <c r="D3" s="464"/>
      <c r="E3" s="464"/>
      <c r="F3" s="464"/>
      <c r="G3" s="464"/>
      <c r="H3" s="464"/>
      <c r="I3" s="464"/>
    </row>
    <row r="4" spans="2:9" ht="15">
      <c r="B4" s="464" t="s">
        <v>353</v>
      </c>
      <c r="C4" s="464"/>
      <c r="D4" s="464"/>
      <c r="E4" s="464"/>
      <c r="F4" s="464"/>
      <c r="G4" s="464"/>
      <c r="H4" s="464"/>
      <c r="I4" s="464"/>
    </row>
    <row r="5" spans="2:9" ht="15">
      <c r="B5" s="442" t="s">
        <v>3</v>
      </c>
      <c r="C5" s="442"/>
      <c r="D5" s="442"/>
      <c r="E5" s="442"/>
      <c r="F5" s="442"/>
      <c r="G5" s="442"/>
      <c r="H5" s="442"/>
      <c r="I5" s="442"/>
    </row>
    <row r="6" spans="1:9" ht="42.75" customHeight="1">
      <c r="A6" s="440" t="s">
        <v>4</v>
      </c>
      <c r="B6" s="320" t="s">
        <v>122</v>
      </c>
      <c r="C6" s="324" t="s">
        <v>6</v>
      </c>
      <c r="D6" s="447" t="s">
        <v>7</v>
      </c>
      <c r="E6" s="448"/>
      <c r="F6" s="438" t="s">
        <v>9</v>
      </c>
      <c r="G6" s="439"/>
      <c r="H6" s="447" t="s">
        <v>10</v>
      </c>
      <c r="I6" s="448"/>
    </row>
    <row r="7" spans="1:9" ht="27">
      <c r="A7" s="441"/>
      <c r="B7" s="321"/>
      <c r="C7" s="325"/>
      <c r="D7" s="84" t="s">
        <v>11</v>
      </c>
      <c r="E7" s="322" t="s">
        <v>12</v>
      </c>
      <c r="F7" s="84" t="s">
        <v>11</v>
      </c>
      <c r="G7" s="322" t="s">
        <v>12</v>
      </c>
      <c r="H7" s="322" t="s">
        <v>11</v>
      </c>
      <c r="I7" s="322" t="s">
        <v>12</v>
      </c>
    </row>
    <row r="8" spans="1:9" ht="14.25">
      <c r="A8" s="85">
        <v>2</v>
      </c>
      <c r="B8" s="85">
        <v>2</v>
      </c>
      <c r="C8" s="86">
        <v>3</v>
      </c>
      <c r="D8" s="86"/>
      <c r="E8" s="86"/>
      <c r="F8" s="86"/>
      <c r="G8" s="86"/>
      <c r="H8" s="87">
        <v>6</v>
      </c>
      <c r="I8" s="87">
        <v>7</v>
      </c>
    </row>
    <row r="9" spans="1:9" ht="38.25" customHeight="1">
      <c r="A9" s="40" t="s">
        <v>354</v>
      </c>
      <c r="B9" s="40">
        <v>2301400</v>
      </c>
      <c r="C9" s="51" t="s">
        <v>355</v>
      </c>
      <c r="D9" s="52">
        <f>'[1]Лист3'!H9</f>
        <v>30</v>
      </c>
      <c r="E9" s="277">
        <f>'[1]Лист3'!I9</f>
        <v>10514</v>
      </c>
      <c r="F9" s="52">
        <v>0</v>
      </c>
      <c r="G9" s="278">
        <v>0</v>
      </c>
      <c r="H9" s="88">
        <f>D9-F9</f>
        <v>30</v>
      </c>
      <c r="I9" s="89">
        <f>E9-G9</f>
        <v>10514</v>
      </c>
    </row>
    <row r="10" spans="2:9" ht="14.25">
      <c r="B10" s="323"/>
      <c r="C10" s="323" t="s">
        <v>129</v>
      </c>
      <c r="D10" s="323">
        <v>30</v>
      </c>
      <c r="E10" s="208">
        <v>10514</v>
      </c>
      <c r="F10" s="323">
        <v>0</v>
      </c>
      <c r="G10" s="208">
        <v>0</v>
      </c>
      <c r="H10" s="90">
        <v>30</v>
      </c>
      <c r="I10" s="279">
        <v>10514</v>
      </c>
    </row>
    <row r="11" spans="2:9" ht="15">
      <c r="B11" s="58"/>
      <c r="C11" s="59"/>
      <c r="D11" s="59"/>
      <c r="E11" s="139"/>
      <c r="F11" s="59"/>
      <c r="G11" s="59"/>
      <c r="H11" s="59"/>
      <c r="I11" s="139"/>
    </row>
    <row r="12" spans="8:9" ht="14.25">
      <c r="H12" s="60"/>
      <c r="I12" s="61"/>
    </row>
    <row r="13" spans="3:9" ht="14.25">
      <c r="C13" t="s">
        <v>130</v>
      </c>
      <c r="F13" t="s">
        <v>356</v>
      </c>
      <c r="H13" s="60"/>
      <c r="I13" s="61"/>
    </row>
    <row r="14" spans="8:9" ht="14.25">
      <c r="H14" s="60"/>
      <c r="I14" s="61"/>
    </row>
    <row r="15" spans="3:6" ht="14.25">
      <c r="C15" t="s">
        <v>132</v>
      </c>
      <c r="F15" t="s">
        <v>357</v>
      </c>
    </row>
    <row r="17" spans="1:6" ht="14.25">
      <c r="A17" t="s">
        <v>400</v>
      </c>
      <c r="C17">
        <v>669029221</v>
      </c>
      <c r="F17" t="s">
        <v>388</v>
      </c>
    </row>
  </sheetData>
  <sheetProtection/>
  <protectedRanges>
    <protectedRange sqref="H10:I10" name="Диапазон1"/>
  </protectedRanges>
  <mergeCells count="9">
    <mergeCell ref="B5:I5"/>
    <mergeCell ref="B1:I1"/>
    <mergeCell ref="B2:I2"/>
    <mergeCell ref="B3:I3"/>
    <mergeCell ref="B4:I4"/>
    <mergeCell ref="A6:A7"/>
    <mergeCell ref="D6:E6"/>
    <mergeCell ref="F6:G6"/>
    <mergeCell ref="H6:I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J16"/>
  <sheetViews>
    <sheetView zoomScalePageLayoutView="0" workbookViewId="0" topLeftCell="A1">
      <selection activeCell="E14" sqref="E14"/>
    </sheetView>
  </sheetViews>
  <sheetFormatPr defaultColWidth="9.140625" defaultRowHeight="15"/>
  <cols>
    <col min="1" max="1" width="17.140625" style="0" customWidth="1"/>
    <col min="2" max="2" width="9.421875" style="0" customWidth="1"/>
    <col min="3" max="3" width="42.00390625" style="0" customWidth="1"/>
    <col min="4" max="4" width="14.00390625" style="0" customWidth="1"/>
    <col min="5" max="5" width="13.57421875" style="0" customWidth="1"/>
    <col min="6" max="7" width="15.140625" style="0" customWidth="1"/>
    <col min="8" max="8" width="11.57421875" style="0" customWidth="1"/>
    <col min="9" max="9" width="11.140625" style="0" customWidth="1"/>
  </cols>
  <sheetData>
    <row r="1" spans="2:10" ht="66" customHeight="1">
      <c r="B1" s="452" t="s">
        <v>0</v>
      </c>
      <c r="C1" s="452"/>
      <c r="D1" s="452"/>
      <c r="E1" s="452"/>
      <c r="F1" s="452"/>
      <c r="G1" s="452"/>
      <c r="H1" s="452"/>
      <c r="I1" s="452"/>
      <c r="J1" s="316"/>
    </row>
    <row r="2" spans="2:10" ht="15.75" customHeight="1">
      <c r="B2" s="463" t="s">
        <v>1</v>
      </c>
      <c r="C2" s="463"/>
      <c r="D2" s="463"/>
      <c r="E2" s="463"/>
      <c r="F2" s="463"/>
      <c r="G2" s="463"/>
      <c r="H2" s="463"/>
      <c r="I2" s="463"/>
      <c r="J2" s="316"/>
    </row>
    <row r="3" spans="2:9" ht="15">
      <c r="B3" s="464" t="s">
        <v>412</v>
      </c>
      <c r="C3" s="464"/>
      <c r="D3" s="464"/>
      <c r="E3" s="464"/>
      <c r="F3" s="464"/>
      <c r="G3" s="464"/>
      <c r="H3" s="464"/>
      <c r="I3" s="464"/>
    </row>
    <row r="4" spans="2:9" ht="15">
      <c r="B4" s="464" t="s">
        <v>358</v>
      </c>
      <c r="C4" s="464"/>
      <c r="D4" s="464"/>
      <c r="E4" s="464"/>
      <c r="F4" s="464"/>
      <c r="G4" s="464"/>
      <c r="H4" s="464"/>
      <c r="I4" s="464"/>
    </row>
    <row r="5" spans="2:9" ht="15">
      <c r="B5" s="442" t="s">
        <v>3</v>
      </c>
      <c r="C5" s="442"/>
      <c r="D5" s="442"/>
      <c r="E5" s="442"/>
      <c r="F5" s="442"/>
      <c r="G5" s="442"/>
      <c r="H5" s="442"/>
      <c r="I5" s="442"/>
    </row>
    <row r="6" spans="1:9" ht="39" customHeight="1">
      <c r="A6" s="440" t="s">
        <v>4</v>
      </c>
      <c r="B6" s="320" t="s">
        <v>122</v>
      </c>
      <c r="C6" s="324" t="s">
        <v>6</v>
      </c>
      <c r="D6" s="571" t="s">
        <v>359</v>
      </c>
      <c r="E6" s="572"/>
      <c r="F6" s="438" t="s">
        <v>9</v>
      </c>
      <c r="G6" s="439"/>
      <c r="H6" s="571" t="s">
        <v>360</v>
      </c>
      <c r="I6" s="572"/>
    </row>
    <row r="7" spans="1:9" ht="15">
      <c r="A7" s="441"/>
      <c r="B7" s="321"/>
      <c r="C7" s="325"/>
      <c r="D7" s="84" t="s">
        <v>11</v>
      </c>
      <c r="E7" s="322" t="s">
        <v>12</v>
      </c>
      <c r="F7" s="84" t="s">
        <v>11</v>
      </c>
      <c r="G7" s="322" t="s">
        <v>12</v>
      </c>
      <c r="H7" s="322" t="s">
        <v>11</v>
      </c>
      <c r="I7" s="322" t="s">
        <v>12</v>
      </c>
    </row>
    <row r="8" spans="1:9" ht="15" thickBot="1">
      <c r="A8" s="280">
        <v>1</v>
      </c>
      <c r="B8" s="280">
        <v>2</v>
      </c>
      <c r="C8" s="281">
        <v>3</v>
      </c>
      <c r="D8" s="281"/>
      <c r="E8" s="281"/>
      <c r="F8" s="281"/>
      <c r="G8" s="281"/>
      <c r="H8" s="282">
        <v>6</v>
      </c>
      <c r="I8" s="282">
        <v>7</v>
      </c>
    </row>
    <row r="9" spans="1:10" ht="15.75" thickBot="1">
      <c r="A9" s="46" t="s">
        <v>226</v>
      </c>
      <c r="B9" s="46">
        <v>2301400</v>
      </c>
      <c r="C9" s="283" t="s">
        <v>361</v>
      </c>
      <c r="D9" s="284">
        <v>6</v>
      </c>
      <c r="E9" s="337">
        <v>5716.38</v>
      </c>
      <c r="F9" s="285"/>
      <c r="G9" s="285"/>
      <c r="H9" s="285">
        <f aca="true" t="shared" si="0" ref="H9:I11">D9-F9</f>
        <v>6</v>
      </c>
      <c r="I9" s="285">
        <f t="shared" si="0"/>
        <v>5716.38</v>
      </c>
      <c r="J9" s="317"/>
    </row>
    <row r="10" spans="1:10" ht="15.75" thickBot="1">
      <c r="A10" s="46" t="s">
        <v>226</v>
      </c>
      <c r="B10" s="46">
        <v>2301400</v>
      </c>
      <c r="C10" s="283" t="s">
        <v>128</v>
      </c>
      <c r="D10" s="284">
        <v>8</v>
      </c>
      <c r="E10" s="338">
        <v>84230.4</v>
      </c>
      <c r="F10" s="285"/>
      <c r="G10" s="285"/>
      <c r="H10" s="285">
        <f t="shared" si="0"/>
        <v>8</v>
      </c>
      <c r="I10" s="286">
        <f t="shared" si="0"/>
        <v>84230.4</v>
      </c>
      <c r="J10" s="317"/>
    </row>
    <row r="11" spans="1:10" ht="15.75" thickBot="1">
      <c r="A11" s="46" t="s">
        <v>226</v>
      </c>
      <c r="B11" s="46">
        <v>2301400</v>
      </c>
      <c r="C11" s="283" t="s">
        <v>227</v>
      </c>
      <c r="D11" s="284">
        <v>47</v>
      </c>
      <c r="E11" s="338">
        <v>26804.57</v>
      </c>
      <c r="F11" s="285"/>
      <c r="G11" s="285"/>
      <c r="H11" s="285">
        <f t="shared" si="0"/>
        <v>47</v>
      </c>
      <c r="I11" s="285">
        <f t="shared" si="0"/>
        <v>26804.57</v>
      </c>
      <c r="J11" s="317"/>
    </row>
    <row r="12" spans="1:10" ht="15.75" thickBot="1">
      <c r="A12" s="197"/>
      <c r="B12" s="287"/>
      <c r="C12" s="288"/>
      <c r="D12" s="289"/>
      <c r="E12" s="338"/>
      <c r="F12" s="285"/>
      <c r="G12" s="285"/>
      <c r="H12" s="285"/>
      <c r="I12" s="285"/>
      <c r="J12" s="318"/>
    </row>
    <row r="13" spans="1:9" ht="15" thickBot="1">
      <c r="A13" s="30"/>
      <c r="B13" s="55"/>
      <c r="C13" s="55" t="s">
        <v>129</v>
      </c>
      <c r="D13" s="55">
        <f aca="true" t="shared" si="1" ref="D13:I13">SUM(D9:D12)</f>
        <v>61</v>
      </c>
      <c r="E13" s="339">
        <f t="shared" si="1"/>
        <v>116751.35</v>
      </c>
      <c r="F13" s="55">
        <f t="shared" si="1"/>
        <v>0</v>
      </c>
      <c r="G13" s="55">
        <f t="shared" si="1"/>
        <v>0</v>
      </c>
      <c r="H13" s="55">
        <f t="shared" si="1"/>
        <v>61</v>
      </c>
      <c r="I13" s="290">
        <f t="shared" si="1"/>
        <v>116751.35</v>
      </c>
    </row>
    <row r="14" spans="2:9" ht="15">
      <c r="B14" s="291"/>
      <c r="C14" t="s">
        <v>202</v>
      </c>
      <c r="F14" t="s">
        <v>362</v>
      </c>
      <c r="G14" s="59"/>
      <c r="H14" s="59"/>
      <c r="I14" s="59"/>
    </row>
    <row r="15" spans="3:9" ht="14.25">
      <c r="C15" t="s">
        <v>204</v>
      </c>
      <c r="F15" s="476" t="s">
        <v>363</v>
      </c>
      <c r="G15" s="476"/>
      <c r="H15" s="60"/>
      <c r="I15" s="61"/>
    </row>
    <row r="16" spans="8:9" ht="14.25">
      <c r="H16" s="60"/>
      <c r="I16" s="61"/>
    </row>
  </sheetData>
  <sheetProtection/>
  <protectedRanges>
    <protectedRange sqref="H13:I13" name="Диапазон1_1"/>
  </protectedRanges>
  <mergeCells count="10">
    <mergeCell ref="F15:G15"/>
    <mergeCell ref="B5:I5"/>
    <mergeCell ref="A6:A7"/>
    <mergeCell ref="D6:E6"/>
    <mergeCell ref="F6:G6"/>
    <mergeCell ref="H6:I6"/>
    <mergeCell ref="B1:I1"/>
    <mergeCell ref="B2:I2"/>
    <mergeCell ref="B3:I3"/>
    <mergeCell ref="B4:I4"/>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J20"/>
  <sheetViews>
    <sheetView zoomScalePageLayoutView="0" workbookViewId="0" topLeftCell="A1">
      <selection activeCell="M16" sqref="M16"/>
    </sheetView>
  </sheetViews>
  <sheetFormatPr defaultColWidth="9.140625" defaultRowHeight="15"/>
  <cols>
    <col min="1" max="1" width="3.57421875" style="0" customWidth="1"/>
    <col min="2" max="2" width="19.28125" style="0" customWidth="1"/>
    <col min="4" max="4" width="36.421875" style="0" customWidth="1"/>
    <col min="6" max="6" width="11.00390625" style="0" customWidth="1"/>
    <col min="8" max="8" width="9.8515625" style="0" customWidth="1"/>
    <col min="9" max="9" width="8.421875" style="0" customWidth="1"/>
    <col min="10" max="10" width="10.57421875" style="0" customWidth="1"/>
  </cols>
  <sheetData>
    <row r="1" spans="2:9" ht="14.25">
      <c r="B1" s="292" t="s">
        <v>364</v>
      </c>
      <c r="C1" s="292"/>
      <c r="D1" s="292"/>
      <c r="E1" s="292"/>
      <c r="F1" s="292"/>
      <c r="G1" s="292"/>
      <c r="H1" s="292"/>
      <c r="I1" s="292"/>
    </row>
    <row r="2" spans="2:9" ht="14.25">
      <c r="B2" s="292" t="s">
        <v>365</v>
      </c>
      <c r="C2" s="292"/>
      <c r="E2" s="292"/>
      <c r="F2" s="292"/>
      <c r="G2" s="292"/>
      <c r="H2" s="292"/>
      <c r="I2" s="292"/>
    </row>
    <row r="3" spans="2:9" ht="14.25">
      <c r="B3" s="292" t="s">
        <v>366</v>
      </c>
      <c r="C3" s="292"/>
      <c r="D3" s="292"/>
      <c r="E3" s="292"/>
      <c r="F3" s="292"/>
      <c r="G3" s="292"/>
      <c r="H3" s="292"/>
      <c r="I3" s="292"/>
    </row>
    <row r="4" spans="2:9" ht="14.25">
      <c r="B4" s="293" t="s">
        <v>367</v>
      </c>
      <c r="C4" s="293"/>
      <c r="D4" s="293"/>
      <c r="E4" s="293"/>
      <c r="F4" s="293"/>
      <c r="G4" s="293"/>
      <c r="H4" s="293"/>
      <c r="I4" s="293"/>
    </row>
    <row r="5" spans="2:9" ht="14.25">
      <c r="B5" s="209"/>
      <c r="C5" s="209" t="s">
        <v>423</v>
      </c>
      <c r="D5" s="209"/>
      <c r="E5" s="209"/>
      <c r="F5" s="209"/>
      <c r="G5" s="209"/>
      <c r="H5" s="209"/>
      <c r="I5" s="209"/>
    </row>
    <row r="6" spans="2:9" ht="14.25">
      <c r="B6" s="294"/>
      <c r="C6" s="294" t="s">
        <v>368</v>
      </c>
      <c r="D6" s="294"/>
      <c r="E6" s="294"/>
      <c r="F6" s="294"/>
      <c r="G6" s="294"/>
      <c r="H6" s="294"/>
      <c r="I6" s="294"/>
    </row>
    <row r="7" spans="2:9" ht="14.25">
      <c r="B7" s="268"/>
      <c r="C7" s="268"/>
      <c r="D7" s="268"/>
      <c r="E7" s="268"/>
      <c r="F7" s="268"/>
      <c r="G7" s="268"/>
      <c r="H7" s="268"/>
      <c r="I7" s="268"/>
    </row>
    <row r="9" spans="1:10" ht="52.5" customHeight="1">
      <c r="A9" s="295"/>
      <c r="B9" s="575" t="s">
        <v>196</v>
      </c>
      <c r="C9" s="575" t="s">
        <v>122</v>
      </c>
      <c r="D9" s="575" t="s">
        <v>6</v>
      </c>
      <c r="E9" s="573" t="s">
        <v>243</v>
      </c>
      <c r="F9" s="574"/>
      <c r="G9" s="573" t="s">
        <v>9</v>
      </c>
      <c r="H9" s="574"/>
      <c r="I9" s="573" t="s">
        <v>10</v>
      </c>
      <c r="J9" s="574"/>
    </row>
    <row r="10" spans="1:10" ht="14.25">
      <c r="A10" s="295"/>
      <c r="B10" s="576"/>
      <c r="C10" s="576"/>
      <c r="D10" s="576"/>
      <c r="E10" s="296" t="s">
        <v>11</v>
      </c>
      <c r="F10" s="296" t="s">
        <v>265</v>
      </c>
      <c r="G10" s="296" t="s">
        <v>11</v>
      </c>
      <c r="H10" s="296" t="s">
        <v>265</v>
      </c>
      <c r="I10" s="296" t="s">
        <v>11</v>
      </c>
      <c r="J10" s="296" t="s">
        <v>265</v>
      </c>
    </row>
    <row r="11" spans="2:10" ht="15">
      <c r="B11" s="197"/>
      <c r="C11" s="30"/>
      <c r="D11" s="298" t="s">
        <v>369</v>
      </c>
      <c r="E11" s="301">
        <v>27</v>
      </c>
      <c r="F11" s="300">
        <v>1637.66</v>
      </c>
      <c r="G11" s="299"/>
      <c r="H11" s="300"/>
      <c r="I11" s="301">
        <f>E11-G11</f>
        <v>27</v>
      </c>
      <c r="J11" s="297">
        <f>F11-H11</f>
        <v>1637.66</v>
      </c>
    </row>
    <row r="12" spans="2:10" ht="15">
      <c r="B12" s="30"/>
      <c r="C12" s="30"/>
      <c r="D12" s="30" t="s">
        <v>201</v>
      </c>
      <c r="E12" s="302"/>
      <c r="F12" s="303">
        <f>SUM(F11:F11)</f>
        <v>1637.66</v>
      </c>
      <c r="G12" s="302"/>
      <c r="H12" s="303">
        <f>SUM(H11:H11)</f>
        <v>0</v>
      </c>
      <c r="I12" s="302"/>
      <c r="J12" s="303">
        <f>SUM(J11:J11)</f>
        <v>1637.66</v>
      </c>
    </row>
    <row r="13" spans="2:10" ht="15">
      <c r="B13" s="30"/>
      <c r="C13" s="30"/>
      <c r="D13" s="30"/>
      <c r="E13" s="302"/>
      <c r="F13" s="303"/>
      <c r="G13" s="304"/>
      <c r="H13" s="305"/>
      <c r="I13" s="304"/>
      <c r="J13" s="305"/>
    </row>
    <row r="18" ht="14.25">
      <c r="B18" t="s">
        <v>370</v>
      </c>
    </row>
    <row r="20" ht="14.25">
      <c r="B20" t="s">
        <v>204</v>
      </c>
    </row>
  </sheetData>
  <sheetProtection/>
  <mergeCells count="6">
    <mergeCell ref="I9:J9"/>
    <mergeCell ref="B9:B10"/>
    <mergeCell ref="C9:C10"/>
    <mergeCell ref="D9:D10"/>
    <mergeCell ref="E9:F9"/>
    <mergeCell ref="G9:H9"/>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I21"/>
  <sheetViews>
    <sheetView zoomScalePageLayoutView="0" workbookViewId="0" topLeftCell="A1">
      <selection activeCell="H10" sqref="H10"/>
    </sheetView>
  </sheetViews>
  <sheetFormatPr defaultColWidth="9.140625" defaultRowHeight="15"/>
  <cols>
    <col min="1" max="1" width="17.140625" style="0" customWidth="1"/>
    <col min="2" max="2" width="9.421875" style="0" customWidth="1"/>
    <col min="3" max="3" width="42.00390625" style="0" customWidth="1"/>
    <col min="4" max="4" width="14.00390625" style="0" customWidth="1"/>
    <col min="5" max="5" width="13.57421875" style="0" customWidth="1"/>
    <col min="6" max="7" width="15.140625" style="0" customWidth="1"/>
    <col min="8" max="8" width="11.57421875" style="0" customWidth="1"/>
    <col min="9" max="9" width="11.140625" style="0" customWidth="1"/>
  </cols>
  <sheetData>
    <row r="1" spans="2:9" ht="15.75" customHeight="1">
      <c r="B1" s="452" t="s">
        <v>0</v>
      </c>
      <c r="C1" s="452"/>
      <c r="D1" s="452"/>
      <c r="E1" s="452"/>
      <c r="F1" s="452"/>
      <c r="G1" s="452"/>
      <c r="H1" s="452"/>
      <c r="I1" s="452"/>
    </row>
    <row r="2" spans="2:9" ht="15.75" customHeight="1">
      <c r="B2" s="463" t="s">
        <v>1</v>
      </c>
      <c r="C2" s="463"/>
      <c r="D2" s="463"/>
      <c r="E2" s="463"/>
      <c r="F2" s="463"/>
      <c r="G2" s="463"/>
      <c r="H2" s="463"/>
      <c r="I2" s="463"/>
    </row>
    <row r="3" spans="2:9" ht="15">
      <c r="B3" s="464" t="s">
        <v>424</v>
      </c>
      <c r="C3" s="464"/>
      <c r="D3" s="464"/>
      <c r="E3" s="464"/>
      <c r="F3" s="464"/>
      <c r="G3" s="464"/>
      <c r="H3" s="464"/>
      <c r="I3" s="464"/>
    </row>
    <row r="4" spans="2:9" ht="15">
      <c r="B4" s="464" t="s">
        <v>371</v>
      </c>
      <c r="C4" s="464"/>
      <c r="D4" s="464"/>
      <c r="E4" s="464"/>
      <c r="F4" s="464"/>
      <c r="G4" s="464"/>
      <c r="H4" s="464"/>
      <c r="I4" s="464"/>
    </row>
    <row r="5" spans="2:9" ht="15">
      <c r="B5" s="442" t="s">
        <v>3</v>
      </c>
      <c r="C5" s="442"/>
      <c r="D5" s="442"/>
      <c r="E5" s="442"/>
      <c r="F5" s="442"/>
      <c r="G5" s="442"/>
      <c r="H5" s="442"/>
      <c r="I5" s="442"/>
    </row>
    <row r="6" spans="1:9" ht="54" customHeight="1">
      <c r="A6" s="440" t="s">
        <v>4</v>
      </c>
      <c r="B6" s="320" t="s">
        <v>122</v>
      </c>
      <c r="C6" s="324" t="s">
        <v>6</v>
      </c>
      <c r="D6" s="447" t="s">
        <v>7</v>
      </c>
      <c r="E6" s="448"/>
      <c r="F6" s="438" t="s">
        <v>9</v>
      </c>
      <c r="G6" s="439"/>
      <c r="H6" s="447" t="s">
        <v>10</v>
      </c>
      <c r="I6" s="448"/>
    </row>
    <row r="7" spans="1:9" ht="39" customHeight="1">
      <c r="A7" s="441"/>
      <c r="B7" s="321"/>
      <c r="C7" s="325"/>
      <c r="D7" s="84" t="s">
        <v>11</v>
      </c>
      <c r="E7" s="322" t="s">
        <v>12</v>
      </c>
      <c r="F7" s="84" t="s">
        <v>11</v>
      </c>
      <c r="G7" s="322" t="s">
        <v>12</v>
      </c>
      <c r="H7" s="322" t="s">
        <v>11</v>
      </c>
      <c r="I7" s="322" t="s">
        <v>12</v>
      </c>
    </row>
    <row r="8" spans="1:9" ht="14.25">
      <c r="A8" s="85">
        <v>2</v>
      </c>
      <c r="B8" s="85">
        <v>2</v>
      </c>
      <c r="C8" s="86">
        <v>3</v>
      </c>
      <c r="D8" s="86"/>
      <c r="E8" s="86"/>
      <c r="F8" s="86"/>
      <c r="G8" s="86"/>
      <c r="H8" s="87">
        <v>6</v>
      </c>
      <c r="I8" s="87">
        <v>7</v>
      </c>
    </row>
    <row r="9" spans="1:9" ht="14.25">
      <c r="A9" s="40" t="s">
        <v>226</v>
      </c>
      <c r="B9" s="40">
        <v>2301400</v>
      </c>
      <c r="C9" s="51" t="s">
        <v>372</v>
      </c>
      <c r="D9" s="88">
        <v>93</v>
      </c>
      <c r="E9" s="89">
        <v>5640.86</v>
      </c>
      <c r="F9" s="52">
        <v>4</v>
      </c>
      <c r="G9" s="306">
        <v>242.62</v>
      </c>
      <c r="H9" s="88">
        <v>89</v>
      </c>
      <c r="I9" s="89">
        <v>5398.24</v>
      </c>
    </row>
    <row r="10" spans="1:9" ht="14.25">
      <c r="A10" s="40" t="s">
        <v>226</v>
      </c>
      <c r="B10" s="40">
        <v>2301400</v>
      </c>
      <c r="C10" s="51" t="s">
        <v>125</v>
      </c>
      <c r="D10" s="88">
        <v>4</v>
      </c>
      <c r="E10" s="89">
        <v>1401.87</v>
      </c>
      <c r="F10" s="52"/>
      <c r="G10" s="306"/>
      <c r="H10" s="88">
        <v>4</v>
      </c>
      <c r="I10" s="89">
        <v>1401.87</v>
      </c>
    </row>
    <row r="11" spans="1:9" ht="14.25">
      <c r="A11" s="40" t="s">
        <v>226</v>
      </c>
      <c r="B11" s="40">
        <v>2301400</v>
      </c>
      <c r="C11" s="53" t="s">
        <v>375</v>
      </c>
      <c r="D11" s="88">
        <v>7</v>
      </c>
      <c r="E11" s="89">
        <v>2197.12</v>
      </c>
      <c r="F11" s="360"/>
      <c r="G11" s="306"/>
      <c r="H11" s="88">
        <v>7</v>
      </c>
      <c r="I11" s="89">
        <v>2197.12</v>
      </c>
    </row>
    <row r="12" spans="1:9" ht="14.25">
      <c r="A12" s="40"/>
      <c r="B12" s="40">
        <v>2301400</v>
      </c>
      <c r="C12" s="53" t="s">
        <v>376</v>
      </c>
      <c r="D12" s="88">
        <v>200</v>
      </c>
      <c r="E12" s="89">
        <v>1224.3</v>
      </c>
      <c r="F12" s="306">
        <v>100</v>
      </c>
      <c r="G12" s="306">
        <v>612.15</v>
      </c>
      <c r="H12" s="88">
        <v>100</v>
      </c>
      <c r="I12" s="89">
        <v>612.15</v>
      </c>
    </row>
    <row r="13" spans="1:9" ht="14.25">
      <c r="A13" s="182"/>
      <c r="B13" s="182"/>
      <c r="C13" s="207"/>
      <c r="D13" s="184"/>
      <c r="E13" s="185"/>
      <c r="F13" s="319"/>
      <c r="G13" s="319"/>
      <c r="H13" s="184"/>
      <c r="I13" s="185"/>
    </row>
    <row r="14" spans="2:9" ht="14.25">
      <c r="B14" s="323"/>
      <c r="C14" s="323" t="s">
        <v>129</v>
      </c>
      <c r="D14" s="90"/>
      <c r="E14" s="91">
        <f>SUM(E9:E13)</f>
        <v>10464.149999999998</v>
      </c>
      <c r="F14" s="323"/>
      <c r="G14" s="323">
        <f>SUM(G9:G13)</f>
        <v>854.77</v>
      </c>
      <c r="H14" s="90"/>
      <c r="I14" s="91">
        <f>SUM(I9:I13)</f>
        <v>9609.38</v>
      </c>
    </row>
    <row r="15" spans="2:9" ht="15">
      <c r="B15" s="58"/>
      <c r="C15" s="59"/>
      <c r="D15" s="323"/>
      <c r="E15" s="59"/>
      <c r="F15" s="59"/>
      <c r="G15" s="59"/>
      <c r="H15" s="59"/>
      <c r="I15" s="59"/>
    </row>
    <row r="16" spans="4:9" ht="15">
      <c r="D16" s="59"/>
      <c r="H16" s="60"/>
      <c r="I16" s="61"/>
    </row>
    <row r="17" spans="3:9" ht="14.25">
      <c r="C17" t="s">
        <v>373</v>
      </c>
      <c r="H17" s="60"/>
      <c r="I17" s="61"/>
    </row>
    <row r="18" spans="8:9" ht="14.25">
      <c r="H18" s="60"/>
      <c r="I18" s="61"/>
    </row>
    <row r="19" ht="14.25">
      <c r="C19" t="s">
        <v>374</v>
      </c>
    </row>
    <row r="21" ht="14.25">
      <c r="C21" t="s">
        <v>389</v>
      </c>
    </row>
  </sheetData>
  <sheetProtection/>
  <protectedRanges>
    <protectedRange sqref="H14:I14 D14:E14" name="Диапазон1"/>
  </protectedRanges>
  <mergeCells count="9">
    <mergeCell ref="B5:I5"/>
    <mergeCell ref="B1:I1"/>
    <mergeCell ref="B2:I2"/>
    <mergeCell ref="B3:I3"/>
    <mergeCell ref="B4:I4"/>
    <mergeCell ref="A6:A7"/>
    <mergeCell ref="D6:E6"/>
    <mergeCell ref="F6:G6"/>
    <mergeCell ref="H6:I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22"/>
  <sheetViews>
    <sheetView zoomScalePageLayoutView="0" workbookViewId="0" topLeftCell="A1">
      <selection activeCell="D14" sqref="D14"/>
    </sheetView>
  </sheetViews>
  <sheetFormatPr defaultColWidth="9.140625" defaultRowHeight="15"/>
  <cols>
    <col min="1" max="1" width="17.140625" style="0" customWidth="1"/>
    <col min="2" max="2" width="9.421875" style="0" customWidth="1"/>
    <col min="3" max="3" width="35.421875" style="0" customWidth="1"/>
    <col min="4" max="4" width="9.140625" style="0" customWidth="1"/>
    <col min="5" max="5" width="13.8515625" style="0" customWidth="1"/>
    <col min="6" max="6" width="10.140625" style="0" customWidth="1"/>
    <col min="7" max="7" width="12.421875" style="0" customWidth="1"/>
    <col min="8" max="8" width="11.00390625" style="0" customWidth="1"/>
    <col min="9" max="9" width="15.140625" style="0" customWidth="1"/>
    <col min="10" max="10" width="8.7109375" style="0" customWidth="1"/>
    <col min="11" max="11" width="11.140625" style="0" customWidth="1"/>
  </cols>
  <sheetData>
    <row r="1" spans="1:11" ht="66" customHeight="1">
      <c r="A1" s="452" t="s">
        <v>0</v>
      </c>
      <c r="B1" s="476"/>
      <c r="C1" s="476"/>
      <c r="D1" s="476"/>
      <c r="E1" s="476"/>
      <c r="F1" s="476"/>
      <c r="G1" s="476"/>
      <c r="H1" s="476"/>
      <c r="I1" s="476"/>
      <c r="J1" s="476"/>
      <c r="K1" s="476"/>
    </row>
    <row r="2" spans="2:11" ht="15.75" customHeight="1">
      <c r="B2" s="463" t="s">
        <v>1</v>
      </c>
      <c r="C2" s="463"/>
      <c r="D2" s="463"/>
      <c r="E2" s="463"/>
      <c r="F2" s="463"/>
      <c r="G2" s="463"/>
      <c r="H2" s="463"/>
      <c r="I2" s="463"/>
      <c r="J2" s="463"/>
      <c r="K2" s="463"/>
    </row>
    <row r="3" spans="2:11" ht="15">
      <c r="B3" s="464" t="s">
        <v>410</v>
      </c>
      <c r="C3" s="464"/>
      <c r="D3" s="464"/>
      <c r="E3" s="464"/>
      <c r="F3" s="464"/>
      <c r="G3" s="464"/>
      <c r="H3" s="464"/>
      <c r="I3" s="464"/>
      <c r="J3" s="464"/>
      <c r="K3" s="464"/>
    </row>
    <row r="4" spans="2:11" ht="15">
      <c r="B4" s="464" t="s">
        <v>121</v>
      </c>
      <c r="C4" s="464"/>
      <c r="D4" s="464"/>
      <c r="E4" s="464"/>
      <c r="F4" s="464"/>
      <c r="G4" s="464"/>
      <c r="H4" s="464"/>
      <c r="I4" s="464"/>
      <c r="J4" s="464"/>
      <c r="K4" s="464"/>
    </row>
    <row r="5" spans="1:11" ht="14.25">
      <c r="A5" s="314"/>
      <c r="B5" s="465" t="s">
        <v>3</v>
      </c>
      <c r="C5" s="465"/>
      <c r="D5" s="465"/>
      <c r="E5" s="465"/>
      <c r="F5" s="465"/>
      <c r="G5" s="465"/>
      <c r="H5" s="465"/>
      <c r="I5" s="465"/>
      <c r="J5" s="465"/>
      <c r="K5" s="465"/>
    </row>
    <row r="6" spans="1:11" ht="35.25" customHeight="1">
      <c r="A6" s="453" t="s">
        <v>4</v>
      </c>
      <c r="B6" s="33" t="s">
        <v>122</v>
      </c>
      <c r="C6" s="34" t="s">
        <v>6</v>
      </c>
      <c r="D6" s="455" t="s">
        <v>7</v>
      </c>
      <c r="E6" s="456"/>
      <c r="F6" s="455" t="s">
        <v>123</v>
      </c>
      <c r="G6" s="457"/>
      <c r="H6" s="458" t="s">
        <v>9</v>
      </c>
      <c r="I6" s="459"/>
      <c r="J6" s="455" t="s">
        <v>10</v>
      </c>
      <c r="K6" s="456"/>
    </row>
    <row r="7" spans="1:11" ht="14.25">
      <c r="A7" s="454"/>
      <c r="B7" s="35"/>
      <c r="C7" s="36"/>
      <c r="D7" s="37" t="s">
        <v>11</v>
      </c>
      <c r="E7" s="38" t="s">
        <v>12</v>
      </c>
      <c r="F7" s="37" t="s">
        <v>11</v>
      </c>
      <c r="G7" s="38" t="s">
        <v>12</v>
      </c>
      <c r="H7" s="37" t="s">
        <v>11</v>
      </c>
      <c r="I7" s="38" t="s">
        <v>12</v>
      </c>
      <c r="J7" s="38" t="s">
        <v>11</v>
      </c>
      <c r="K7" s="38" t="s">
        <v>12</v>
      </c>
    </row>
    <row r="8" spans="1:11" ht="14.25">
      <c r="A8" s="39">
        <v>1</v>
      </c>
      <c r="B8" s="39">
        <v>2</v>
      </c>
      <c r="C8" s="38">
        <v>3</v>
      </c>
      <c r="D8" s="38">
        <v>4</v>
      </c>
      <c r="E8" s="38">
        <v>5</v>
      </c>
      <c r="F8" s="38">
        <v>6</v>
      </c>
      <c r="G8" s="38">
        <v>7</v>
      </c>
      <c r="H8" s="38">
        <v>8</v>
      </c>
      <c r="I8" s="38">
        <v>9</v>
      </c>
      <c r="J8" s="38">
        <v>10</v>
      </c>
      <c r="K8" s="34">
        <v>11</v>
      </c>
    </row>
    <row r="9" spans="1:11" ht="14.25">
      <c r="A9" s="46" t="s">
        <v>226</v>
      </c>
      <c r="B9" s="40">
        <v>2301400</v>
      </c>
      <c r="C9" s="41" t="s">
        <v>124</v>
      </c>
      <c r="D9" s="42">
        <v>7000</v>
      </c>
      <c r="E9" s="43">
        <v>43610</v>
      </c>
      <c r="F9" s="43"/>
      <c r="G9" s="43"/>
      <c r="H9" s="42"/>
      <c r="I9" s="43"/>
      <c r="J9" s="44">
        <f>D9+F9-H9</f>
        <v>7000</v>
      </c>
      <c r="K9" s="43">
        <f>E9+G9-I9</f>
        <v>43610</v>
      </c>
    </row>
    <row r="10" spans="1:11" ht="15" customHeight="1">
      <c r="A10" s="46" t="s">
        <v>226</v>
      </c>
      <c r="B10" s="40">
        <v>2301400</v>
      </c>
      <c r="C10" s="45" t="s">
        <v>125</v>
      </c>
      <c r="D10" s="46">
        <v>17</v>
      </c>
      <c r="E10" s="47">
        <v>5957.95</v>
      </c>
      <c r="F10" s="47"/>
      <c r="G10" s="47"/>
      <c r="H10" s="42"/>
      <c r="I10" s="43"/>
      <c r="J10" s="44">
        <f aca="true" t="shared" si="0" ref="J10:K12">D10+F10-H10</f>
        <v>17</v>
      </c>
      <c r="K10" s="43">
        <f t="shared" si="0"/>
        <v>5957.95</v>
      </c>
    </row>
    <row r="11" spans="1:11" ht="14.25">
      <c r="A11" s="46" t="s">
        <v>226</v>
      </c>
      <c r="B11" s="40">
        <v>2301400</v>
      </c>
      <c r="C11" s="45" t="s">
        <v>126</v>
      </c>
      <c r="D11" s="46">
        <v>45</v>
      </c>
      <c r="E11" s="47">
        <v>2729.54</v>
      </c>
      <c r="F11" s="47"/>
      <c r="G11" s="47"/>
      <c r="H11" s="42"/>
      <c r="I11" s="43"/>
      <c r="J11" s="44">
        <f t="shared" si="0"/>
        <v>45</v>
      </c>
      <c r="K11" s="43">
        <f t="shared" si="0"/>
        <v>2729.54</v>
      </c>
    </row>
    <row r="12" spans="1:11" ht="15" customHeight="1">
      <c r="A12" s="46" t="s">
        <v>226</v>
      </c>
      <c r="B12" s="40">
        <v>2301400</v>
      </c>
      <c r="C12" s="48" t="s">
        <v>127</v>
      </c>
      <c r="D12" s="46">
        <v>127</v>
      </c>
      <c r="E12" s="47">
        <v>110363</v>
      </c>
      <c r="F12" s="47"/>
      <c r="G12" s="47"/>
      <c r="H12" s="42"/>
      <c r="I12" s="43"/>
      <c r="J12" s="44">
        <f t="shared" si="0"/>
        <v>127</v>
      </c>
      <c r="K12" s="43">
        <f t="shared" si="0"/>
        <v>110363</v>
      </c>
    </row>
    <row r="13" spans="2:11" ht="15">
      <c r="B13" s="329"/>
      <c r="C13" s="323" t="s">
        <v>129</v>
      </c>
      <c r="D13" s="55"/>
      <c r="E13" s="49">
        <f>SUM(E9:E12)</f>
        <v>162660.49</v>
      </c>
      <c r="F13" s="49">
        <v>0</v>
      </c>
      <c r="G13" s="49">
        <v>0</v>
      </c>
      <c r="H13" s="56">
        <f>SUM(H9:H12)</f>
        <v>0</v>
      </c>
      <c r="I13" s="57">
        <f>SUM(I9:I12)</f>
        <v>0</v>
      </c>
      <c r="J13" s="55"/>
      <c r="K13" s="49">
        <f>SUM(K9:K12)</f>
        <v>162660.49</v>
      </c>
    </row>
    <row r="14" spans="2:11" ht="15">
      <c r="B14" s="58"/>
      <c r="C14" s="59"/>
      <c r="D14" s="59"/>
      <c r="E14" s="59"/>
      <c r="F14" s="59"/>
      <c r="G14" s="59"/>
      <c r="H14" s="59"/>
      <c r="I14" s="59"/>
      <c r="J14" s="59"/>
      <c r="K14" s="59"/>
    </row>
    <row r="15" spans="10:11" ht="15" customHeight="1">
      <c r="J15" s="60"/>
      <c r="K15" s="61"/>
    </row>
    <row r="16" spans="3:11" ht="15" customHeight="1">
      <c r="C16" t="s">
        <v>130</v>
      </c>
      <c r="E16" t="s">
        <v>131</v>
      </c>
      <c r="J16" s="60"/>
      <c r="K16" s="61"/>
    </row>
    <row r="17" spans="10:11" ht="14.25">
      <c r="J17" s="60"/>
      <c r="K17" s="61"/>
    </row>
    <row r="18" spans="3:5" ht="14.25">
      <c r="C18" t="s">
        <v>132</v>
      </c>
      <c r="E18" t="s">
        <v>133</v>
      </c>
    </row>
    <row r="21" ht="14.25">
      <c r="C21" s="314" t="s">
        <v>383</v>
      </c>
    </row>
    <row r="22" ht="14.25">
      <c r="C22" s="314" t="s">
        <v>384</v>
      </c>
    </row>
  </sheetData>
  <sheetProtection/>
  <mergeCells count="10">
    <mergeCell ref="A1:K1"/>
    <mergeCell ref="A6:A7"/>
    <mergeCell ref="D6:E6"/>
    <mergeCell ref="F6:G6"/>
    <mergeCell ref="H6:I6"/>
    <mergeCell ref="J6:K6"/>
    <mergeCell ref="B2:K2"/>
    <mergeCell ref="B3:K3"/>
    <mergeCell ref="B4:K4"/>
    <mergeCell ref="B5:K5"/>
  </mergeCells>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K23"/>
  <sheetViews>
    <sheetView zoomScalePageLayoutView="0" workbookViewId="0" topLeftCell="A1">
      <selection activeCell="F9" sqref="F9"/>
    </sheetView>
  </sheetViews>
  <sheetFormatPr defaultColWidth="9.140625" defaultRowHeight="15"/>
  <cols>
    <col min="1" max="1" width="17.140625" style="0" customWidth="1"/>
    <col min="2" max="2" width="9.421875" style="0" customWidth="1"/>
    <col min="3" max="3" width="42.00390625" style="0" customWidth="1"/>
    <col min="4" max="4" width="14.00390625" style="0" customWidth="1"/>
    <col min="5" max="7" width="13.57421875" style="0" customWidth="1"/>
    <col min="8" max="9" width="15.140625" style="0" customWidth="1"/>
    <col min="10" max="10" width="11.57421875" style="0" customWidth="1"/>
    <col min="11" max="11" width="11.140625" style="0" customWidth="1"/>
  </cols>
  <sheetData>
    <row r="1" spans="1:11" ht="61.5" customHeight="1">
      <c r="A1" s="452" t="s">
        <v>134</v>
      </c>
      <c r="B1" s="452"/>
      <c r="C1" s="452"/>
      <c r="D1" s="452"/>
      <c r="E1" s="452"/>
      <c r="F1" s="452"/>
      <c r="G1" s="452"/>
      <c r="H1" s="452"/>
      <c r="I1" s="452"/>
      <c r="J1" s="452"/>
      <c r="K1" s="452"/>
    </row>
    <row r="2" spans="1:11" ht="15.75" customHeight="1">
      <c r="A2" s="452" t="s">
        <v>1</v>
      </c>
      <c r="B2" s="452"/>
      <c r="C2" s="452"/>
      <c r="D2" s="452"/>
      <c r="E2" s="452"/>
      <c r="F2" s="452"/>
      <c r="G2" s="452"/>
      <c r="H2" s="452"/>
      <c r="I2" s="452"/>
      <c r="J2" s="452"/>
      <c r="K2" s="452"/>
    </row>
    <row r="3" spans="1:11" ht="15">
      <c r="A3" s="449" t="s">
        <v>411</v>
      </c>
      <c r="B3" s="449"/>
      <c r="C3" s="449"/>
      <c r="D3" s="449"/>
      <c r="E3" s="449"/>
      <c r="F3" s="449"/>
      <c r="G3" s="449"/>
      <c r="H3" s="449"/>
      <c r="I3" s="449"/>
      <c r="J3" s="449"/>
      <c r="K3" s="449"/>
    </row>
    <row r="4" spans="1:11" ht="15">
      <c r="A4" s="450" t="s">
        <v>135</v>
      </c>
      <c r="B4" s="450"/>
      <c r="C4" s="450"/>
      <c r="D4" s="450"/>
      <c r="E4" s="450"/>
      <c r="F4" s="450"/>
      <c r="G4" s="450"/>
      <c r="H4" s="450"/>
      <c r="I4" s="450"/>
      <c r="J4" s="450"/>
      <c r="K4" s="450"/>
    </row>
    <row r="5" spans="1:11" ht="15">
      <c r="A5" s="451" t="s">
        <v>3</v>
      </c>
      <c r="B5" s="451"/>
      <c r="C5" s="451"/>
      <c r="D5" s="451"/>
      <c r="E5" s="451"/>
      <c r="F5" s="451"/>
      <c r="G5" s="451"/>
      <c r="H5" s="451"/>
      <c r="I5" s="451"/>
      <c r="J5" s="451"/>
      <c r="K5" s="451"/>
    </row>
    <row r="6" spans="1:11" ht="37.5" customHeight="1">
      <c r="A6" s="436" t="s">
        <v>4</v>
      </c>
      <c r="B6" s="409" t="s">
        <v>122</v>
      </c>
      <c r="C6" s="62" t="s">
        <v>6</v>
      </c>
      <c r="D6" s="447" t="s">
        <v>7</v>
      </c>
      <c r="E6" s="448"/>
      <c r="F6" s="447" t="s">
        <v>390</v>
      </c>
      <c r="G6" s="448"/>
      <c r="H6" s="438" t="s">
        <v>9</v>
      </c>
      <c r="I6" s="439"/>
      <c r="J6" s="447" t="s">
        <v>10</v>
      </c>
      <c r="K6" s="448"/>
    </row>
    <row r="7" spans="1:11" ht="14.25">
      <c r="A7" s="437"/>
      <c r="B7" s="410"/>
      <c r="C7" s="63"/>
      <c r="D7" s="64" t="s">
        <v>11</v>
      </c>
      <c r="E7" s="65" t="s">
        <v>12</v>
      </c>
      <c r="F7" s="65"/>
      <c r="G7" s="65"/>
      <c r="H7" s="64" t="s">
        <v>11</v>
      </c>
      <c r="I7" s="65" t="s">
        <v>12</v>
      </c>
      <c r="J7" s="65" t="s">
        <v>11</v>
      </c>
      <c r="K7" s="65" t="s">
        <v>12</v>
      </c>
    </row>
    <row r="8" spans="1:11" ht="15">
      <c r="A8" s="66">
        <v>1</v>
      </c>
      <c r="B8" s="66">
        <v>2</v>
      </c>
      <c r="C8" s="67">
        <v>3</v>
      </c>
      <c r="D8" s="67">
        <v>4</v>
      </c>
      <c r="E8" s="67">
        <v>5</v>
      </c>
      <c r="F8" s="67"/>
      <c r="G8" s="67"/>
      <c r="H8" s="67">
        <v>6</v>
      </c>
      <c r="I8" s="67">
        <v>7</v>
      </c>
      <c r="J8" s="68">
        <v>8</v>
      </c>
      <c r="K8" s="68">
        <v>9</v>
      </c>
    </row>
    <row r="9" spans="1:11" ht="15.75" customHeight="1">
      <c r="A9" s="460" t="s">
        <v>136</v>
      </c>
      <c r="B9" s="69"/>
      <c r="C9" s="70" t="s">
        <v>137</v>
      </c>
      <c r="D9" s="71">
        <v>20</v>
      </c>
      <c r="E9" s="50">
        <v>7009.34</v>
      </c>
      <c r="F9" s="50"/>
      <c r="G9" s="50"/>
      <c r="H9" s="50"/>
      <c r="I9" s="50"/>
      <c r="J9" s="71">
        <v>20</v>
      </c>
      <c r="K9" s="50">
        <v>7009.34</v>
      </c>
    </row>
    <row r="10" spans="1:11" ht="15">
      <c r="A10" s="461"/>
      <c r="B10" s="69"/>
      <c r="C10" s="70" t="s">
        <v>138</v>
      </c>
      <c r="D10" s="71">
        <v>1</v>
      </c>
      <c r="E10" s="50">
        <v>5800</v>
      </c>
      <c r="F10" s="50"/>
      <c r="G10" s="50"/>
      <c r="H10" s="50"/>
      <c r="I10" s="50"/>
      <c r="J10" s="71">
        <v>1</v>
      </c>
      <c r="K10" s="50">
        <v>5800</v>
      </c>
    </row>
    <row r="11" spans="1:11" ht="15">
      <c r="A11" s="461"/>
      <c r="B11" s="69"/>
      <c r="C11" s="70" t="s">
        <v>139</v>
      </c>
      <c r="D11" s="71">
        <v>13</v>
      </c>
      <c r="E11" s="50">
        <v>6656</v>
      </c>
      <c r="F11" s="50"/>
      <c r="G11" s="50"/>
      <c r="H11" s="50"/>
      <c r="I11" s="50"/>
      <c r="J11" s="71">
        <v>13</v>
      </c>
      <c r="K11" s="50">
        <v>6656</v>
      </c>
    </row>
    <row r="12" spans="1:11" ht="15">
      <c r="A12" s="461"/>
      <c r="B12" s="69"/>
      <c r="C12" s="70" t="s">
        <v>140</v>
      </c>
      <c r="D12" s="71">
        <v>5</v>
      </c>
      <c r="E12" s="50">
        <v>52644</v>
      </c>
      <c r="F12" s="50"/>
      <c r="G12" s="50"/>
      <c r="H12" s="50"/>
      <c r="I12" s="50"/>
      <c r="J12" s="71">
        <v>5</v>
      </c>
      <c r="K12" s="50">
        <v>52644</v>
      </c>
    </row>
    <row r="13" spans="1:11" ht="15">
      <c r="A13" s="461"/>
      <c r="B13" s="69"/>
      <c r="C13" s="72" t="s">
        <v>141</v>
      </c>
      <c r="D13" s="74">
        <v>10000</v>
      </c>
      <c r="E13" s="50">
        <v>62300</v>
      </c>
      <c r="F13" s="50"/>
      <c r="G13" s="50"/>
      <c r="H13" s="73"/>
      <c r="I13" s="326"/>
      <c r="J13" s="74">
        <v>10000</v>
      </c>
      <c r="K13" s="50">
        <v>62300</v>
      </c>
    </row>
    <row r="14" spans="1:11" ht="15">
      <c r="A14" s="461"/>
      <c r="B14" s="69"/>
      <c r="C14" s="72" t="s">
        <v>142</v>
      </c>
      <c r="D14" s="74">
        <v>20000</v>
      </c>
      <c r="E14" s="50">
        <v>123800</v>
      </c>
      <c r="F14" s="50"/>
      <c r="G14" s="50"/>
      <c r="H14" s="75"/>
      <c r="I14" s="326"/>
      <c r="J14" s="74">
        <v>20000</v>
      </c>
      <c r="K14" s="50">
        <v>123800</v>
      </c>
    </row>
    <row r="15" spans="1:11" ht="15">
      <c r="A15" s="461"/>
      <c r="B15" s="74"/>
      <c r="C15" s="76" t="s">
        <v>143</v>
      </c>
      <c r="D15" s="74">
        <v>40</v>
      </c>
      <c r="E15" s="50">
        <v>22812.4</v>
      </c>
      <c r="F15" s="50"/>
      <c r="G15" s="50"/>
      <c r="H15" s="327"/>
      <c r="I15" s="327">
        <f>H15*L15</f>
        <v>0</v>
      </c>
      <c r="J15" s="74">
        <v>40</v>
      </c>
      <c r="K15" s="50">
        <v>22812.4</v>
      </c>
    </row>
    <row r="16" spans="1:11" ht="15">
      <c r="A16" s="77"/>
      <c r="B16" s="78"/>
      <c r="C16" s="79" t="s">
        <v>129</v>
      </c>
      <c r="D16" s="80"/>
      <c r="E16" s="80">
        <f>SUM(E9:E15)</f>
        <v>281021.74</v>
      </c>
      <c r="F16" s="80"/>
      <c r="G16" s="328"/>
      <c r="H16" s="80"/>
      <c r="I16" s="328">
        <f>SUM(I9:I15)</f>
        <v>0</v>
      </c>
      <c r="J16" s="80"/>
      <c r="K16" s="80">
        <f>SUM(K9:K15)</f>
        <v>281021.74</v>
      </c>
    </row>
    <row r="17" spans="1:11" ht="15">
      <c r="A17" s="81"/>
      <c r="B17" s="81"/>
      <c r="C17" s="59"/>
      <c r="D17" s="81"/>
      <c r="E17" s="81"/>
      <c r="F17" s="81"/>
      <c r="G17" s="81"/>
      <c r="H17" s="81"/>
      <c r="I17" s="81"/>
      <c r="J17" s="82"/>
      <c r="K17" s="83"/>
    </row>
    <row r="18" spans="1:11" ht="15">
      <c r="A18" s="81"/>
      <c r="B18" s="81"/>
      <c r="C18" s="81"/>
      <c r="D18" s="81"/>
      <c r="E18" s="81"/>
      <c r="F18" s="81"/>
      <c r="G18" s="81"/>
      <c r="H18" s="81"/>
      <c r="I18" s="81"/>
      <c r="J18" s="82"/>
      <c r="K18" s="83"/>
    </row>
    <row r="19" spans="1:11" ht="15">
      <c r="A19" s="81"/>
      <c r="B19" s="81"/>
      <c r="C19" s="81" t="s">
        <v>144</v>
      </c>
      <c r="D19" s="81"/>
      <c r="E19" s="81"/>
      <c r="F19" s="81"/>
      <c r="G19" s="81"/>
      <c r="H19" s="81"/>
      <c r="I19" s="81"/>
      <c r="J19" s="82"/>
      <c r="K19" s="83"/>
    </row>
    <row r="20" spans="1:11" ht="15">
      <c r="A20" s="81"/>
      <c r="B20" s="81"/>
      <c r="C20" s="81"/>
      <c r="D20" s="81"/>
      <c r="E20" s="81"/>
      <c r="F20" s="81"/>
      <c r="G20" s="81"/>
      <c r="H20" s="81"/>
      <c r="I20" s="81"/>
      <c r="J20" s="81"/>
      <c r="K20" s="81"/>
    </row>
    <row r="21" spans="1:11" ht="15">
      <c r="A21" s="81"/>
      <c r="B21" s="81"/>
      <c r="C21" s="81" t="s">
        <v>145</v>
      </c>
      <c r="D21" s="81"/>
      <c r="E21" s="81"/>
      <c r="F21" s="81"/>
      <c r="G21" s="81"/>
      <c r="H21" s="81"/>
      <c r="I21" s="81"/>
      <c r="J21" s="81"/>
      <c r="K21" s="81"/>
    </row>
    <row r="22" spans="1:11" ht="15">
      <c r="A22" s="81"/>
      <c r="B22" s="81"/>
      <c r="C22" s="81"/>
      <c r="D22" s="81"/>
      <c r="E22" s="81"/>
      <c r="F22" s="81"/>
      <c r="G22" s="81"/>
      <c r="H22" s="81"/>
      <c r="I22" s="81"/>
      <c r="J22" s="81"/>
      <c r="K22" s="81"/>
    </row>
    <row r="23" spans="1:11" ht="15">
      <c r="A23" s="81"/>
      <c r="B23" s="81"/>
      <c r="C23" s="81"/>
      <c r="D23" s="81"/>
      <c r="E23" s="81"/>
      <c r="F23" s="81"/>
      <c r="G23" s="81"/>
      <c r="H23" s="81"/>
      <c r="I23" s="81"/>
      <c r="J23" s="81"/>
      <c r="K23" s="81"/>
    </row>
  </sheetData>
  <sheetProtection/>
  <mergeCells count="11">
    <mergeCell ref="H6:I6"/>
    <mergeCell ref="A9:A15"/>
    <mergeCell ref="J6:K6"/>
    <mergeCell ref="A1:K1"/>
    <mergeCell ref="A2:K2"/>
    <mergeCell ref="A3:K3"/>
    <mergeCell ref="A4:K4"/>
    <mergeCell ref="A5:K5"/>
    <mergeCell ref="A6:A7"/>
    <mergeCell ref="D6:E6"/>
    <mergeCell ref="F6:G6"/>
  </mergeCells>
  <printOptions/>
  <pageMargins left="0.7" right="0.7" top="0.75" bottom="0.75" header="0.3" footer="0.3"/>
  <pageSetup horizontalDpi="180" verticalDpi="180" orientation="portrait" paperSize="9" r:id="rId1"/>
</worksheet>
</file>

<file path=xl/worksheets/sheet4.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I18"/>
    </sheetView>
  </sheetViews>
  <sheetFormatPr defaultColWidth="9.140625" defaultRowHeight="15"/>
  <cols>
    <col min="1" max="1" width="17.140625" style="0" customWidth="1"/>
    <col min="2" max="2" width="9.421875" style="0" customWidth="1"/>
    <col min="3" max="3" width="42.00390625" style="0" customWidth="1"/>
    <col min="4" max="4" width="14.00390625" style="0" customWidth="1"/>
    <col min="5" max="5" width="13.57421875" style="0" customWidth="1"/>
    <col min="6" max="7" width="15.140625" style="0" customWidth="1"/>
    <col min="8" max="8" width="11.57421875" style="0" customWidth="1"/>
    <col min="9" max="9" width="11.140625" style="0" customWidth="1"/>
  </cols>
  <sheetData>
    <row r="1" spans="2:9" ht="76.5" customHeight="1">
      <c r="B1" s="452" t="s">
        <v>0</v>
      </c>
      <c r="C1" s="452"/>
      <c r="D1" s="452"/>
      <c r="E1" s="452"/>
      <c r="F1" s="452"/>
      <c r="G1" s="452"/>
      <c r="H1" s="452"/>
      <c r="I1" s="452"/>
    </row>
    <row r="2" spans="2:9" ht="15.75" customHeight="1">
      <c r="B2" s="463" t="s">
        <v>1</v>
      </c>
      <c r="C2" s="463"/>
      <c r="D2" s="463"/>
      <c r="E2" s="463"/>
      <c r="F2" s="463"/>
      <c r="G2" s="463"/>
      <c r="H2" s="463"/>
      <c r="I2" s="463"/>
    </row>
    <row r="3" spans="2:9" ht="15">
      <c r="B3" s="464" t="s">
        <v>412</v>
      </c>
      <c r="C3" s="464"/>
      <c r="D3" s="464"/>
      <c r="E3" s="464"/>
      <c r="F3" s="464"/>
      <c r="G3" s="464"/>
      <c r="H3" s="464"/>
      <c r="I3" s="464"/>
    </row>
    <row r="4" spans="2:9" ht="15">
      <c r="B4" s="464" t="s">
        <v>146</v>
      </c>
      <c r="C4" s="464"/>
      <c r="D4" s="464"/>
      <c r="E4" s="464"/>
      <c r="F4" s="464"/>
      <c r="G4" s="464"/>
      <c r="H4" s="464"/>
      <c r="I4" s="464"/>
    </row>
    <row r="5" spans="2:9" ht="15">
      <c r="B5" s="442" t="s">
        <v>3</v>
      </c>
      <c r="C5" s="442"/>
      <c r="D5" s="442"/>
      <c r="E5" s="442"/>
      <c r="F5" s="442"/>
      <c r="G5" s="442"/>
      <c r="H5" s="442"/>
      <c r="I5" s="442"/>
    </row>
    <row r="6" spans="1:9" ht="45.75" customHeight="1">
      <c r="A6" s="440" t="s">
        <v>4</v>
      </c>
      <c r="B6" s="320" t="s">
        <v>122</v>
      </c>
      <c r="C6" s="324" t="s">
        <v>6</v>
      </c>
      <c r="D6" s="447" t="s">
        <v>7</v>
      </c>
      <c r="E6" s="448"/>
      <c r="F6" s="438" t="s">
        <v>9</v>
      </c>
      <c r="G6" s="439"/>
      <c r="H6" s="447" t="s">
        <v>10</v>
      </c>
      <c r="I6" s="448"/>
    </row>
    <row r="7" spans="1:9" ht="15">
      <c r="A7" s="441"/>
      <c r="B7" s="321"/>
      <c r="C7" s="325"/>
      <c r="D7" s="84" t="s">
        <v>11</v>
      </c>
      <c r="E7" s="322" t="s">
        <v>12</v>
      </c>
      <c r="F7" s="84" t="s">
        <v>11</v>
      </c>
      <c r="G7" s="322" t="s">
        <v>12</v>
      </c>
      <c r="H7" s="322" t="s">
        <v>11</v>
      </c>
      <c r="I7" s="322" t="s">
        <v>12</v>
      </c>
    </row>
    <row r="8" spans="1:9" ht="14.25">
      <c r="A8" s="85">
        <v>2</v>
      </c>
      <c r="B8" s="85">
        <v>2</v>
      </c>
      <c r="C8" s="86">
        <v>3</v>
      </c>
      <c r="D8" s="86"/>
      <c r="E8" s="86"/>
      <c r="F8" s="86"/>
      <c r="G8" s="86"/>
      <c r="H8" s="87">
        <v>6</v>
      </c>
      <c r="I8" s="87">
        <v>7</v>
      </c>
    </row>
    <row r="9" spans="1:9" ht="52.5">
      <c r="A9" s="40"/>
      <c r="B9" s="40">
        <v>2301400</v>
      </c>
      <c r="C9" s="51" t="s">
        <v>147</v>
      </c>
      <c r="D9" s="52">
        <v>840</v>
      </c>
      <c r="E9" s="52">
        <v>201.6</v>
      </c>
      <c r="F9" s="52">
        <v>0</v>
      </c>
      <c r="G9" s="52">
        <v>0</v>
      </c>
      <c r="H9" s="88">
        <v>840</v>
      </c>
      <c r="I9" s="89">
        <v>201.6</v>
      </c>
    </row>
    <row r="10" spans="1:9" ht="39">
      <c r="A10" s="40"/>
      <c r="B10" s="40">
        <v>2301400</v>
      </c>
      <c r="C10" s="53" t="s">
        <v>148</v>
      </c>
      <c r="D10" s="54">
        <v>24</v>
      </c>
      <c r="E10" s="54">
        <v>58244.88</v>
      </c>
      <c r="F10" s="54">
        <v>0</v>
      </c>
      <c r="G10" s="54">
        <v>0</v>
      </c>
      <c r="H10" s="88">
        <v>24</v>
      </c>
      <c r="I10" s="89">
        <v>58244.88</v>
      </c>
    </row>
    <row r="11" spans="1:9" ht="14.25">
      <c r="A11" s="40"/>
      <c r="B11" s="40">
        <v>2301400</v>
      </c>
      <c r="C11" s="53" t="s">
        <v>149</v>
      </c>
      <c r="D11" s="54">
        <v>689</v>
      </c>
      <c r="E11" s="54">
        <v>598741</v>
      </c>
      <c r="F11" s="54">
        <v>0</v>
      </c>
      <c r="G11" s="54">
        <v>0</v>
      </c>
      <c r="H11" s="88">
        <v>689</v>
      </c>
      <c r="I11" s="89">
        <v>598741</v>
      </c>
    </row>
    <row r="12" spans="1:9" ht="14.25">
      <c r="A12" s="40"/>
      <c r="B12" s="40">
        <v>2301400</v>
      </c>
      <c r="C12" s="53" t="s">
        <v>150</v>
      </c>
      <c r="D12" s="54">
        <v>4</v>
      </c>
      <c r="E12" s="54">
        <v>1255.2</v>
      </c>
      <c r="F12" s="54">
        <v>0</v>
      </c>
      <c r="G12" s="54">
        <v>0</v>
      </c>
      <c r="H12" s="88">
        <v>4</v>
      </c>
      <c r="I12" s="89">
        <v>1255.2</v>
      </c>
    </row>
    <row r="13" spans="2:9" ht="14.25">
      <c r="B13" s="323"/>
      <c r="C13" s="323" t="s">
        <v>129</v>
      </c>
      <c r="D13" s="323">
        <v>1557</v>
      </c>
      <c r="E13" s="323">
        <v>658442.68</v>
      </c>
      <c r="F13" s="323">
        <v>0</v>
      </c>
      <c r="G13" s="323">
        <v>0</v>
      </c>
      <c r="H13" s="90">
        <v>1557</v>
      </c>
      <c r="I13" s="91">
        <v>658442.68</v>
      </c>
    </row>
    <row r="14" spans="2:9" ht="15">
      <c r="B14" s="58"/>
      <c r="C14" s="59"/>
      <c r="D14" s="59"/>
      <c r="E14" s="59"/>
      <c r="F14" s="59"/>
      <c r="G14" s="59"/>
      <c r="H14" s="59"/>
      <c r="I14" s="59"/>
    </row>
    <row r="15" spans="8:9" ht="14.25">
      <c r="H15" s="60"/>
      <c r="I15" s="61"/>
    </row>
    <row r="16" spans="3:9" ht="14.25">
      <c r="C16" t="s">
        <v>130</v>
      </c>
      <c r="H16" s="60"/>
      <c r="I16" s="61"/>
    </row>
    <row r="17" spans="8:9" ht="14.25">
      <c r="H17" s="60"/>
      <c r="I17" s="61"/>
    </row>
    <row r="18" ht="14.25">
      <c r="C18" t="s">
        <v>132</v>
      </c>
    </row>
  </sheetData>
  <sheetProtection/>
  <protectedRanges>
    <protectedRange sqref="H13:I13" name="Диапазон1_1"/>
  </protectedRanges>
  <mergeCells count="9">
    <mergeCell ref="B5:I5"/>
    <mergeCell ref="B1:I1"/>
    <mergeCell ref="B2:I2"/>
    <mergeCell ref="B3:I3"/>
    <mergeCell ref="B4:I4"/>
    <mergeCell ref="A6:A7"/>
    <mergeCell ref="D6:E6"/>
    <mergeCell ref="F6:G6"/>
    <mergeCell ref="H6:I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25"/>
  <sheetViews>
    <sheetView zoomScalePageLayoutView="0" workbookViewId="0" topLeftCell="A1">
      <selection activeCell="N6" sqref="N6"/>
    </sheetView>
  </sheetViews>
  <sheetFormatPr defaultColWidth="9.140625" defaultRowHeight="15"/>
  <cols>
    <col min="1" max="1" width="10.8515625" style="0" customWidth="1"/>
    <col min="9" max="9" width="26.7109375" style="0" customWidth="1"/>
  </cols>
  <sheetData>
    <row r="1" spans="1:9" ht="94.5" customHeight="1">
      <c r="A1" s="92" t="s">
        <v>151</v>
      </c>
      <c r="B1" s="414" t="s">
        <v>0</v>
      </c>
      <c r="C1" s="414"/>
      <c r="D1" s="414"/>
      <c r="E1" s="414"/>
      <c r="F1" s="414"/>
      <c r="G1" s="414"/>
      <c r="H1" s="414"/>
      <c r="I1" s="414"/>
    </row>
    <row r="2" spans="1:9" ht="31.5" customHeight="1" thickBot="1">
      <c r="A2" s="92"/>
      <c r="B2" s="415" t="s">
        <v>1</v>
      </c>
      <c r="C2" s="415"/>
      <c r="D2" s="415"/>
      <c r="E2" s="415"/>
      <c r="F2" s="415"/>
      <c r="G2" s="415"/>
      <c r="H2" s="415"/>
      <c r="I2" s="415"/>
    </row>
    <row r="3" spans="1:9" ht="15.75" thickBot="1">
      <c r="A3" s="92"/>
      <c r="B3" s="416" t="s">
        <v>413</v>
      </c>
      <c r="C3" s="416"/>
      <c r="D3" s="416"/>
      <c r="E3" s="416"/>
      <c r="F3" s="416"/>
      <c r="G3" s="416"/>
      <c r="H3" s="416"/>
      <c r="I3" s="416"/>
    </row>
    <row r="4" spans="1:9" ht="15.75" thickBot="1">
      <c r="A4" s="92"/>
      <c r="B4" s="416" t="s">
        <v>152</v>
      </c>
      <c r="C4" s="416"/>
      <c r="D4" s="416"/>
      <c r="E4" s="416"/>
      <c r="F4" s="416"/>
      <c r="G4" s="416"/>
      <c r="H4" s="416"/>
      <c r="I4" s="416"/>
    </row>
    <row r="5" spans="1:9" ht="15.75" thickBot="1">
      <c r="A5" s="92"/>
      <c r="B5" s="371" t="s">
        <v>3</v>
      </c>
      <c r="C5" s="371"/>
      <c r="D5" s="371"/>
      <c r="E5" s="371"/>
      <c r="F5" s="371"/>
      <c r="G5" s="371"/>
      <c r="H5" s="371"/>
      <c r="I5" s="371"/>
    </row>
    <row r="6" spans="1:9" ht="51" customHeight="1" thickBot="1">
      <c r="A6" s="443" t="s">
        <v>4</v>
      </c>
      <c r="B6" s="93" t="s">
        <v>122</v>
      </c>
      <c r="C6" s="94" t="s">
        <v>6</v>
      </c>
      <c r="D6" s="445" t="s">
        <v>7</v>
      </c>
      <c r="E6" s="446"/>
      <c r="F6" s="413" t="s">
        <v>9</v>
      </c>
      <c r="G6" s="446"/>
      <c r="H6" s="413" t="s">
        <v>10</v>
      </c>
      <c r="I6" s="446"/>
    </row>
    <row r="7" spans="1:9" ht="28.5" thickBot="1">
      <c r="A7" s="444"/>
      <c r="B7" s="95"/>
      <c r="C7" s="96"/>
      <c r="D7" s="97" t="s">
        <v>11</v>
      </c>
      <c r="E7" s="96" t="s">
        <v>12</v>
      </c>
      <c r="F7" s="97" t="s">
        <v>11</v>
      </c>
      <c r="G7" s="96" t="s">
        <v>12</v>
      </c>
      <c r="H7" s="96" t="s">
        <v>11</v>
      </c>
      <c r="I7" s="96" t="s">
        <v>12</v>
      </c>
    </row>
    <row r="8" spans="1:9" ht="15" thickBot="1">
      <c r="A8" s="98">
        <v>2</v>
      </c>
      <c r="B8" s="99">
        <v>2</v>
      </c>
      <c r="C8" s="100">
        <v>3</v>
      </c>
      <c r="D8" s="101"/>
      <c r="E8" s="101"/>
      <c r="F8" s="101"/>
      <c r="G8" s="101"/>
      <c r="H8" s="102">
        <v>6</v>
      </c>
      <c r="I8" s="103">
        <v>7</v>
      </c>
    </row>
    <row r="9" spans="1:9" ht="55.5" thickBot="1">
      <c r="A9" s="331" t="s">
        <v>153</v>
      </c>
      <c r="B9" s="332">
        <v>2301400</v>
      </c>
      <c r="C9" s="333" t="s">
        <v>154</v>
      </c>
      <c r="D9" s="333">
        <v>20</v>
      </c>
      <c r="E9" s="335">
        <v>10240</v>
      </c>
      <c r="F9" s="333"/>
      <c r="G9" s="333"/>
      <c r="H9" s="334">
        <v>20</v>
      </c>
      <c r="I9" s="336">
        <v>10240</v>
      </c>
    </row>
    <row r="10" spans="1:9" ht="15" thickBot="1">
      <c r="A10" s="104"/>
      <c r="B10" s="105"/>
      <c r="C10" s="106"/>
      <c r="D10" s="106"/>
      <c r="E10" s="106"/>
      <c r="F10" s="106"/>
      <c r="G10" s="106"/>
      <c r="H10" s="107"/>
      <c r="I10" s="107"/>
    </row>
    <row r="11" spans="1:9" ht="15" thickBot="1">
      <c r="A11" s="104"/>
      <c r="B11" s="105"/>
      <c r="C11" s="106"/>
      <c r="D11" s="106"/>
      <c r="E11" s="106"/>
      <c r="F11" s="106"/>
      <c r="G11" s="106"/>
      <c r="H11" s="107"/>
      <c r="I11" s="107"/>
    </row>
    <row r="12" spans="1:9" ht="15" thickBot="1">
      <c r="A12" s="104"/>
      <c r="B12" s="105"/>
      <c r="C12" s="106"/>
      <c r="D12" s="106"/>
      <c r="E12" s="106"/>
      <c r="F12" s="106"/>
      <c r="G12" s="106"/>
      <c r="H12" s="107"/>
      <c r="I12" s="107"/>
    </row>
    <row r="13" spans="1:9" ht="15" thickBot="1">
      <c r="A13" s="104"/>
      <c r="B13" s="105"/>
      <c r="C13" s="106"/>
      <c r="D13" s="106"/>
      <c r="E13" s="106"/>
      <c r="F13" s="106"/>
      <c r="G13" s="106"/>
      <c r="H13" s="107"/>
      <c r="I13" s="107"/>
    </row>
    <row r="14" spans="1:9" ht="15" thickBot="1">
      <c r="A14" s="104"/>
      <c r="B14" s="105"/>
      <c r="C14" s="106"/>
      <c r="D14" s="106"/>
      <c r="E14" s="106"/>
      <c r="F14" s="106"/>
      <c r="G14" s="106"/>
      <c r="H14" s="107"/>
      <c r="I14" s="107"/>
    </row>
    <row r="15" spans="1:9" ht="15" thickBot="1">
      <c r="A15" s="104"/>
      <c r="B15" s="105"/>
      <c r="C15" s="106"/>
      <c r="D15" s="106"/>
      <c r="E15" s="106"/>
      <c r="F15" s="106"/>
      <c r="G15" s="106"/>
      <c r="H15" s="107"/>
      <c r="I15" s="107"/>
    </row>
    <row r="16" spans="1:9" ht="15" thickBot="1">
      <c r="A16" s="104"/>
      <c r="B16" s="105"/>
      <c r="C16" s="106"/>
      <c r="D16" s="106"/>
      <c r="E16" s="106"/>
      <c r="F16" s="106"/>
      <c r="G16" s="106"/>
      <c r="H16" s="107"/>
      <c r="I16" s="107"/>
    </row>
    <row r="17" spans="1:9" ht="15" thickBot="1">
      <c r="A17" s="92"/>
      <c r="B17" s="108"/>
      <c r="C17" s="108" t="s">
        <v>129</v>
      </c>
      <c r="D17" s="108"/>
      <c r="E17" s="108"/>
      <c r="F17" s="108"/>
      <c r="G17" s="108"/>
      <c r="H17" s="109"/>
      <c r="I17" s="110"/>
    </row>
    <row r="18" spans="1:9" ht="15">
      <c r="A18" s="92"/>
      <c r="B18" s="111"/>
      <c r="C18" s="111"/>
      <c r="D18" s="111"/>
      <c r="E18" s="111"/>
      <c r="F18" s="111"/>
      <c r="G18" s="111"/>
      <c r="H18" s="111"/>
      <c r="I18" s="111"/>
    </row>
    <row r="19" spans="1:9" ht="14.25">
      <c r="A19" s="92"/>
      <c r="B19" s="92"/>
      <c r="C19" s="92" t="s">
        <v>155</v>
      </c>
      <c r="D19" s="92"/>
      <c r="E19" s="92"/>
      <c r="F19" s="92" t="s">
        <v>156</v>
      </c>
      <c r="G19" s="92"/>
      <c r="H19" s="112"/>
      <c r="I19" s="113"/>
    </row>
    <row r="20" spans="1:9" ht="14.25">
      <c r="A20" s="92"/>
      <c r="B20" s="92"/>
      <c r="C20" s="92" t="s">
        <v>157</v>
      </c>
      <c r="D20" s="92"/>
      <c r="E20" s="92"/>
      <c r="F20" s="92" t="s">
        <v>158</v>
      </c>
      <c r="G20" s="92"/>
      <c r="H20" s="112"/>
      <c r="I20" s="113"/>
    </row>
    <row r="21" spans="1:9" ht="14.25">
      <c r="A21" s="92"/>
      <c r="B21" s="92"/>
      <c r="C21" s="92"/>
      <c r="D21" s="92"/>
      <c r="E21" s="92"/>
      <c r="F21" s="92"/>
      <c r="G21" s="92"/>
      <c r="H21" s="112"/>
      <c r="I21" s="113"/>
    </row>
    <row r="22" spans="1:9" ht="14.25">
      <c r="A22" s="92"/>
      <c r="B22" s="92"/>
      <c r="C22" s="92"/>
      <c r="D22" s="92"/>
      <c r="E22" s="92"/>
      <c r="F22" s="92"/>
      <c r="G22" s="92"/>
      <c r="H22" s="92"/>
      <c r="I22" s="92"/>
    </row>
    <row r="23" spans="1:9" ht="14.25">
      <c r="A23" s="92"/>
      <c r="B23" s="92"/>
      <c r="C23" s="92"/>
      <c r="D23" s="92"/>
      <c r="E23" s="92"/>
      <c r="F23" s="92"/>
      <c r="G23" s="92"/>
      <c r="H23" s="92"/>
      <c r="I23" s="92"/>
    </row>
    <row r="24" spans="1:9" ht="14.25">
      <c r="A24" s="92"/>
      <c r="B24" s="92"/>
      <c r="C24" s="92"/>
      <c r="D24" s="92"/>
      <c r="E24" s="92"/>
      <c r="F24" s="92"/>
      <c r="G24" s="92"/>
      <c r="H24" s="92"/>
      <c r="I24" s="92"/>
    </row>
    <row r="25" spans="1:9" ht="14.25">
      <c r="A25" s="92"/>
      <c r="B25" s="92"/>
      <c r="C25" s="92"/>
      <c r="D25" s="92"/>
      <c r="E25" s="92"/>
      <c r="F25" s="92"/>
      <c r="G25" s="92"/>
      <c r="H25" s="92"/>
      <c r="I25" s="92"/>
    </row>
  </sheetData>
  <sheetProtection/>
  <mergeCells count="9">
    <mergeCell ref="B5:I5"/>
    <mergeCell ref="B1:I1"/>
    <mergeCell ref="B2:I2"/>
    <mergeCell ref="B3:I3"/>
    <mergeCell ref="B4:I4"/>
    <mergeCell ref="A6:A7"/>
    <mergeCell ref="D6:E6"/>
    <mergeCell ref="F6:G6"/>
    <mergeCell ref="H6:I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33"/>
  <sheetViews>
    <sheetView zoomScalePageLayoutView="0" workbookViewId="0" topLeftCell="A1">
      <selection activeCell="A31" sqref="A31:C32"/>
    </sheetView>
  </sheetViews>
  <sheetFormatPr defaultColWidth="9.140625" defaultRowHeight="15"/>
  <cols>
    <col min="1" max="1" width="11.8515625" style="0" customWidth="1"/>
    <col min="2" max="2" width="9.28125" style="0" bestFit="1" customWidth="1"/>
    <col min="3" max="3" width="19.28125" style="0" customWidth="1"/>
    <col min="4" max="4" width="12.00390625" style="0" customWidth="1"/>
    <col min="5" max="6" width="9.28125" style="0" bestFit="1" customWidth="1"/>
    <col min="7" max="7" width="11.00390625" style="0" customWidth="1"/>
    <col min="8" max="8" width="8.57421875" style="0" customWidth="1"/>
    <col min="9" max="9" width="12.421875" style="0" customWidth="1"/>
    <col min="10" max="10" width="11.140625" style="0" customWidth="1"/>
    <col min="11" max="11" width="11.8515625" style="0" customWidth="1"/>
    <col min="12" max="12" width="9.28125" style="0" bestFit="1" customWidth="1"/>
    <col min="13" max="13" width="11.28125" style="0" customWidth="1"/>
    <col min="14" max="14" width="11.421875" style="0" customWidth="1"/>
  </cols>
  <sheetData>
    <row r="1" spans="1:14" ht="21.75" customHeight="1">
      <c r="A1" s="59"/>
      <c r="B1" s="59"/>
      <c r="C1" s="59"/>
      <c r="D1" s="59"/>
      <c r="E1" s="59"/>
      <c r="F1" s="59"/>
      <c r="G1" s="59"/>
      <c r="H1" s="114"/>
      <c r="I1" s="114"/>
      <c r="J1" s="114"/>
      <c r="K1" s="372"/>
      <c r="L1" s="372"/>
      <c r="M1" s="372"/>
      <c r="N1" s="59"/>
    </row>
    <row r="2" spans="1:14" ht="102" customHeight="1">
      <c r="A2" s="373" t="s">
        <v>414</v>
      </c>
      <c r="B2" s="373"/>
      <c r="C2" s="373"/>
      <c r="D2" s="373"/>
      <c r="E2" s="373"/>
      <c r="F2" s="373"/>
      <c r="G2" s="373"/>
      <c r="H2" s="373"/>
      <c r="I2" s="373"/>
      <c r="J2" s="373"/>
      <c r="K2" s="373"/>
      <c r="L2" s="373"/>
      <c r="M2" s="373"/>
      <c r="N2" s="59"/>
    </row>
    <row r="3" spans="1:14" ht="20.25" customHeight="1">
      <c r="A3" s="373" t="s">
        <v>159</v>
      </c>
      <c r="B3" s="373"/>
      <c r="C3" s="373"/>
      <c r="D3" s="373"/>
      <c r="E3" s="373"/>
      <c r="F3" s="373"/>
      <c r="G3" s="373"/>
      <c r="H3" s="373"/>
      <c r="I3" s="373"/>
      <c r="J3" s="373"/>
      <c r="K3" s="373"/>
      <c r="L3" s="373"/>
      <c r="M3" s="373"/>
      <c r="N3" s="59"/>
    </row>
    <row r="4" spans="1:14" ht="7.5" customHeight="1">
      <c r="A4" s="59"/>
      <c r="B4" s="59"/>
      <c r="C4" s="374"/>
      <c r="D4" s="374"/>
      <c r="E4" s="374"/>
      <c r="F4" s="374"/>
      <c r="G4" s="374"/>
      <c r="H4" s="374"/>
      <c r="I4" s="374"/>
      <c r="J4" s="374"/>
      <c r="K4" s="374"/>
      <c r="L4" s="374"/>
      <c r="M4" s="115"/>
      <c r="N4" s="59"/>
    </row>
    <row r="5" spans="1:14" ht="51.75" customHeight="1">
      <c r="A5" s="440" t="s">
        <v>160</v>
      </c>
      <c r="B5" s="440" t="s">
        <v>5</v>
      </c>
      <c r="C5" s="375" t="s">
        <v>161</v>
      </c>
      <c r="D5" s="375" t="s">
        <v>162</v>
      </c>
      <c r="E5" s="375"/>
      <c r="F5" s="375" t="s">
        <v>163</v>
      </c>
      <c r="G5" s="375"/>
      <c r="H5" s="375" t="s">
        <v>164</v>
      </c>
      <c r="I5" s="375"/>
      <c r="J5" s="375" t="s">
        <v>9</v>
      </c>
      <c r="K5" s="375"/>
      <c r="L5" s="376" t="s">
        <v>165</v>
      </c>
      <c r="M5" s="377"/>
      <c r="N5" s="59"/>
    </row>
    <row r="6" spans="1:14" ht="15.75" customHeight="1">
      <c r="A6" s="441"/>
      <c r="B6" s="441"/>
      <c r="C6" s="375"/>
      <c r="D6" s="322" t="s">
        <v>166</v>
      </c>
      <c r="E6" s="322" t="s">
        <v>167</v>
      </c>
      <c r="F6" s="322" t="s">
        <v>168</v>
      </c>
      <c r="G6" s="322" t="s">
        <v>12</v>
      </c>
      <c r="H6" s="322" t="s">
        <v>168</v>
      </c>
      <c r="I6" s="322" t="s">
        <v>12</v>
      </c>
      <c r="J6" s="322" t="s">
        <v>11</v>
      </c>
      <c r="K6" s="322" t="s">
        <v>12</v>
      </c>
      <c r="L6" s="322" t="s">
        <v>168</v>
      </c>
      <c r="M6" s="322" t="s">
        <v>12</v>
      </c>
      <c r="N6" s="59"/>
    </row>
    <row r="7" spans="1:14" ht="15">
      <c r="A7" s="116">
        <v>1</v>
      </c>
      <c r="B7" s="116">
        <v>2</v>
      </c>
      <c r="C7" s="117">
        <v>4</v>
      </c>
      <c r="D7" s="118">
        <v>5</v>
      </c>
      <c r="E7" s="118">
        <v>6</v>
      </c>
      <c r="F7" s="118">
        <v>9</v>
      </c>
      <c r="G7" s="118">
        <v>10</v>
      </c>
      <c r="H7" s="118">
        <v>13</v>
      </c>
      <c r="I7" s="118">
        <v>14</v>
      </c>
      <c r="J7" s="118">
        <v>15</v>
      </c>
      <c r="K7" s="118">
        <v>16</v>
      </c>
      <c r="L7" s="118">
        <v>17</v>
      </c>
      <c r="M7" s="118">
        <v>18</v>
      </c>
      <c r="N7" s="59"/>
    </row>
    <row r="8" spans="1:14" ht="15.75" customHeight="1">
      <c r="A8" s="119" t="s">
        <v>169</v>
      </c>
      <c r="B8" s="120">
        <v>2301400</v>
      </c>
      <c r="C8" s="119" t="s">
        <v>170</v>
      </c>
      <c r="D8" s="121">
        <v>41969</v>
      </c>
      <c r="E8" s="122" t="s">
        <v>171</v>
      </c>
      <c r="F8" s="123">
        <v>40</v>
      </c>
      <c r="G8" s="124">
        <v>14018.69</v>
      </c>
      <c r="H8" s="123"/>
      <c r="I8" s="123"/>
      <c r="J8" s="122">
        <v>0</v>
      </c>
      <c r="K8" s="124">
        <f>G8/F8*J8</f>
        <v>0</v>
      </c>
      <c r="L8" s="122">
        <f>F8-J8</f>
        <v>40</v>
      </c>
      <c r="M8" s="124">
        <f>G8-K8</f>
        <v>14018.69</v>
      </c>
      <c r="N8" s="125"/>
    </row>
    <row r="9" spans="1:14" ht="15.75" customHeight="1">
      <c r="A9" s="119" t="s">
        <v>169</v>
      </c>
      <c r="B9" s="120">
        <v>2301400</v>
      </c>
      <c r="C9" s="126" t="s">
        <v>172</v>
      </c>
      <c r="D9" s="121">
        <v>42360</v>
      </c>
      <c r="E9" s="122" t="s">
        <v>173</v>
      </c>
      <c r="F9" s="123">
        <v>10</v>
      </c>
      <c r="G9" s="124">
        <v>593.9</v>
      </c>
      <c r="H9" s="123"/>
      <c r="I9" s="127"/>
      <c r="J9" s="122">
        <v>0</v>
      </c>
      <c r="K9" s="124">
        <f aca="true" t="shared" si="0" ref="K9:K22">G9/F9*J9</f>
        <v>0</v>
      </c>
      <c r="L9" s="122">
        <f aca="true" t="shared" si="1" ref="L9:M22">F9-J9</f>
        <v>10</v>
      </c>
      <c r="M9" s="124">
        <f t="shared" si="1"/>
        <v>593.9</v>
      </c>
      <c r="N9" s="125"/>
    </row>
    <row r="10" spans="1:14" ht="15.75" customHeight="1">
      <c r="A10" s="119" t="s">
        <v>169</v>
      </c>
      <c r="B10" s="120">
        <v>2301400</v>
      </c>
      <c r="C10" s="126" t="s">
        <v>174</v>
      </c>
      <c r="D10" s="121">
        <v>42360</v>
      </c>
      <c r="E10" s="122" t="s">
        <v>173</v>
      </c>
      <c r="F10" s="123">
        <v>530</v>
      </c>
      <c r="G10" s="124">
        <v>6996</v>
      </c>
      <c r="H10" s="123"/>
      <c r="I10" s="127"/>
      <c r="J10" s="122">
        <v>0</v>
      </c>
      <c r="K10" s="124">
        <f t="shared" si="0"/>
        <v>0</v>
      </c>
      <c r="L10" s="122">
        <f t="shared" si="1"/>
        <v>530</v>
      </c>
      <c r="M10" s="124">
        <f t="shared" si="1"/>
        <v>6996</v>
      </c>
      <c r="N10" s="125"/>
    </row>
    <row r="11" spans="1:14" ht="15.75" customHeight="1">
      <c r="A11" s="119" t="s">
        <v>169</v>
      </c>
      <c r="B11" s="120">
        <v>2301400</v>
      </c>
      <c r="C11" s="126" t="s">
        <v>175</v>
      </c>
      <c r="D11" s="121">
        <v>42362</v>
      </c>
      <c r="E11" s="122" t="s">
        <v>176</v>
      </c>
      <c r="F11" s="123">
        <v>4</v>
      </c>
      <c r="G11" s="124">
        <v>663.6000000000001</v>
      </c>
      <c r="H11" s="123"/>
      <c r="I11" s="127"/>
      <c r="J11" s="122">
        <v>0</v>
      </c>
      <c r="K11" s="124">
        <f t="shared" si="0"/>
        <v>0</v>
      </c>
      <c r="L11" s="122">
        <f t="shared" si="1"/>
        <v>4</v>
      </c>
      <c r="M11" s="124">
        <f t="shared" si="1"/>
        <v>663.6000000000001</v>
      </c>
      <c r="N11" s="125"/>
    </row>
    <row r="12" spans="1:14" ht="15.75" customHeight="1">
      <c r="A12" s="119" t="s">
        <v>169</v>
      </c>
      <c r="B12" s="120">
        <v>2301400</v>
      </c>
      <c r="C12" s="128" t="s">
        <v>177</v>
      </c>
      <c r="D12" s="121">
        <v>42360</v>
      </c>
      <c r="E12" s="122" t="s">
        <v>173</v>
      </c>
      <c r="F12" s="123">
        <v>4</v>
      </c>
      <c r="G12" s="124">
        <v>41605.87999999999</v>
      </c>
      <c r="H12" s="123"/>
      <c r="I12" s="127"/>
      <c r="J12" s="122">
        <v>2</v>
      </c>
      <c r="K12" s="124">
        <f t="shared" si="0"/>
        <v>20802.939999999995</v>
      </c>
      <c r="L12" s="122">
        <f t="shared" si="1"/>
        <v>2</v>
      </c>
      <c r="M12" s="124">
        <f t="shared" si="1"/>
        <v>20802.939999999995</v>
      </c>
      <c r="N12" s="125"/>
    </row>
    <row r="13" spans="1:14" ht="25.5" customHeight="1">
      <c r="A13" s="119" t="s">
        <v>178</v>
      </c>
      <c r="B13" s="120">
        <v>2301400</v>
      </c>
      <c r="C13" s="128" t="s">
        <v>179</v>
      </c>
      <c r="D13" s="121">
        <v>42423</v>
      </c>
      <c r="E13" s="122" t="s">
        <v>180</v>
      </c>
      <c r="F13" s="123">
        <v>73</v>
      </c>
      <c r="G13" s="124">
        <v>41632.63</v>
      </c>
      <c r="H13" s="123"/>
      <c r="I13" s="127"/>
      <c r="J13" s="122">
        <v>1</v>
      </c>
      <c r="K13" s="124">
        <f t="shared" si="0"/>
        <v>570.31</v>
      </c>
      <c r="L13" s="122">
        <f t="shared" si="1"/>
        <v>72</v>
      </c>
      <c r="M13" s="124">
        <f t="shared" si="1"/>
        <v>41062.32</v>
      </c>
      <c r="N13" s="125"/>
    </row>
    <row r="14" spans="1:14" ht="15.75" customHeight="1">
      <c r="A14" s="119" t="s">
        <v>181</v>
      </c>
      <c r="B14" s="120">
        <v>2301400</v>
      </c>
      <c r="C14" s="128" t="s">
        <v>182</v>
      </c>
      <c r="D14" s="121">
        <v>42409</v>
      </c>
      <c r="E14" s="122" t="s">
        <v>183</v>
      </c>
      <c r="F14" s="123">
        <v>15000</v>
      </c>
      <c r="G14" s="124">
        <v>93450</v>
      </c>
      <c r="H14" s="123"/>
      <c r="I14" s="127"/>
      <c r="J14" s="123">
        <v>0</v>
      </c>
      <c r="K14" s="124">
        <f t="shared" si="0"/>
        <v>0</v>
      </c>
      <c r="L14" s="122">
        <f t="shared" si="1"/>
        <v>15000</v>
      </c>
      <c r="M14" s="124">
        <f t="shared" si="1"/>
        <v>93450</v>
      </c>
      <c r="N14" s="125"/>
    </row>
    <row r="15" spans="1:14" ht="15.75" customHeight="1">
      <c r="A15" s="119" t="s">
        <v>181</v>
      </c>
      <c r="B15" s="120">
        <v>2301400</v>
      </c>
      <c r="C15" s="128" t="s">
        <v>184</v>
      </c>
      <c r="D15" s="121">
        <v>42594</v>
      </c>
      <c r="E15" s="122" t="s">
        <v>185</v>
      </c>
      <c r="F15" s="123">
        <v>7</v>
      </c>
      <c r="G15" s="124">
        <v>8400.07</v>
      </c>
      <c r="H15" s="123"/>
      <c r="I15" s="127"/>
      <c r="J15" s="123">
        <v>0</v>
      </c>
      <c r="K15" s="124">
        <f t="shared" si="0"/>
        <v>0</v>
      </c>
      <c r="L15" s="122">
        <f t="shared" si="1"/>
        <v>7</v>
      </c>
      <c r="M15" s="124">
        <f t="shared" si="1"/>
        <v>8400.07</v>
      </c>
      <c r="N15" s="125"/>
    </row>
    <row r="16" spans="1:14" ht="15.75" customHeight="1">
      <c r="A16" s="119" t="s">
        <v>181</v>
      </c>
      <c r="B16" s="120">
        <v>2301400</v>
      </c>
      <c r="C16" s="128" t="s">
        <v>186</v>
      </c>
      <c r="D16" s="121">
        <v>42594</v>
      </c>
      <c r="E16" s="122" t="s">
        <v>185</v>
      </c>
      <c r="F16" s="123">
        <v>9</v>
      </c>
      <c r="G16" s="124">
        <v>10800.090000000002</v>
      </c>
      <c r="H16" s="123"/>
      <c r="I16" s="127"/>
      <c r="J16" s="123">
        <v>1</v>
      </c>
      <c r="K16" s="124">
        <f t="shared" si="0"/>
        <v>1200.0100000000002</v>
      </c>
      <c r="L16" s="122">
        <f t="shared" si="1"/>
        <v>8</v>
      </c>
      <c r="M16" s="124">
        <f t="shared" si="1"/>
        <v>9600.080000000002</v>
      </c>
      <c r="N16" s="125"/>
    </row>
    <row r="17" spans="1:14" ht="15.75" customHeight="1">
      <c r="A17" s="119" t="s">
        <v>181</v>
      </c>
      <c r="B17" s="120">
        <v>2301400</v>
      </c>
      <c r="C17" s="128" t="s">
        <v>187</v>
      </c>
      <c r="D17" s="121">
        <v>42594</v>
      </c>
      <c r="E17" s="122" t="s">
        <v>185</v>
      </c>
      <c r="F17" s="123">
        <v>19</v>
      </c>
      <c r="G17" s="124">
        <v>22800.190000000002</v>
      </c>
      <c r="H17" s="123"/>
      <c r="I17" s="127"/>
      <c r="J17" s="123">
        <v>1</v>
      </c>
      <c r="K17" s="124">
        <f t="shared" si="0"/>
        <v>1200.0100000000002</v>
      </c>
      <c r="L17" s="122">
        <f t="shared" si="1"/>
        <v>18</v>
      </c>
      <c r="M17" s="124">
        <f t="shared" si="1"/>
        <v>21600.18</v>
      </c>
      <c r="N17" s="125"/>
    </row>
    <row r="18" spans="1:14" ht="15.75" customHeight="1">
      <c r="A18" s="119" t="s">
        <v>181</v>
      </c>
      <c r="B18" s="120">
        <v>2301400</v>
      </c>
      <c r="C18" s="128" t="s">
        <v>188</v>
      </c>
      <c r="D18" s="121">
        <v>42594</v>
      </c>
      <c r="E18" s="122" t="s">
        <v>185</v>
      </c>
      <c r="F18" s="123">
        <v>24</v>
      </c>
      <c r="G18" s="124">
        <v>3320.1599999999994</v>
      </c>
      <c r="H18" s="123"/>
      <c r="I18" s="127"/>
      <c r="J18" s="123">
        <v>0</v>
      </c>
      <c r="K18" s="124">
        <f t="shared" si="0"/>
        <v>0</v>
      </c>
      <c r="L18" s="122">
        <f t="shared" si="1"/>
        <v>24</v>
      </c>
      <c r="M18" s="124">
        <f t="shared" si="1"/>
        <v>3320.1599999999994</v>
      </c>
      <c r="N18" s="125"/>
    </row>
    <row r="19" spans="1:14" ht="15.75" customHeight="1">
      <c r="A19" s="119" t="s">
        <v>181</v>
      </c>
      <c r="B19" s="120">
        <v>2301400</v>
      </c>
      <c r="C19" s="128" t="s">
        <v>184</v>
      </c>
      <c r="D19" s="121">
        <v>42668</v>
      </c>
      <c r="E19" s="122" t="s">
        <v>189</v>
      </c>
      <c r="F19" s="123">
        <v>42</v>
      </c>
      <c r="G19" s="124">
        <v>57600.48</v>
      </c>
      <c r="H19" s="123"/>
      <c r="I19" s="127"/>
      <c r="J19" s="123">
        <v>0</v>
      </c>
      <c r="K19" s="124">
        <f t="shared" si="0"/>
        <v>0</v>
      </c>
      <c r="L19" s="122">
        <f t="shared" si="1"/>
        <v>42</v>
      </c>
      <c r="M19" s="124">
        <f t="shared" si="1"/>
        <v>57600.48</v>
      </c>
      <c r="N19" s="125"/>
    </row>
    <row r="20" spans="1:14" ht="15.75" customHeight="1">
      <c r="A20" s="119" t="s">
        <v>181</v>
      </c>
      <c r="B20" s="120">
        <v>2301400</v>
      </c>
      <c r="C20" s="128" t="s">
        <v>190</v>
      </c>
      <c r="D20" s="121">
        <v>42668</v>
      </c>
      <c r="E20" s="122" t="s">
        <v>189</v>
      </c>
      <c r="F20" s="123">
        <v>168</v>
      </c>
      <c r="G20" s="124">
        <v>120.96</v>
      </c>
      <c r="H20" s="123"/>
      <c r="I20" s="127"/>
      <c r="J20" s="123">
        <v>0</v>
      </c>
      <c r="K20" s="124">
        <f t="shared" si="0"/>
        <v>0</v>
      </c>
      <c r="L20" s="122">
        <f t="shared" si="1"/>
        <v>168</v>
      </c>
      <c r="M20" s="124">
        <f t="shared" si="1"/>
        <v>120.96</v>
      </c>
      <c r="N20" s="125"/>
    </row>
    <row r="21" spans="1:14" ht="15.75" customHeight="1">
      <c r="A21" s="119" t="s">
        <v>181</v>
      </c>
      <c r="B21" s="120">
        <v>2301400</v>
      </c>
      <c r="C21" s="128" t="s">
        <v>188</v>
      </c>
      <c r="D21" s="121">
        <v>42668</v>
      </c>
      <c r="E21" s="122" t="s">
        <v>189</v>
      </c>
      <c r="F21" s="123">
        <v>20</v>
      </c>
      <c r="G21" s="124">
        <v>2766.8</v>
      </c>
      <c r="H21" s="123"/>
      <c r="I21" s="127"/>
      <c r="J21" s="123">
        <v>0</v>
      </c>
      <c r="K21" s="124">
        <f t="shared" si="0"/>
        <v>0</v>
      </c>
      <c r="L21" s="122">
        <f t="shared" si="1"/>
        <v>20</v>
      </c>
      <c r="M21" s="124">
        <f t="shared" si="1"/>
        <v>2766.8</v>
      </c>
      <c r="N21" s="125"/>
    </row>
    <row r="22" spans="1:14" ht="15.75" customHeight="1">
      <c r="A22" s="119" t="s">
        <v>181</v>
      </c>
      <c r="B22" s="120">
        <v>2301400</v>
      </c>
      <c r="C22" s="128" t="s">
        <v>191</v>
      </c>
      <c r="D22" s="121">
        <v>42668</v>
      </c>
      <c r="E22" s="122" t="s">
        <v>189</v>
      </c>
      <c r="F22" s="123">
        <v>1</v>
      </c>
      <c r="G22" s="124">
        <v>36528.15</v>
      </c>
      <c r="H22" s="123"/>
      <c r="I22" s="127"/>
      <c r="J22" s="123">
        <v>0</v>
      </c>
      <c r="K22" s="124">
        <f t="shared" si="0"/>
        <v>0</v>
      </c>
      <c r="L22" s="122">
        <f t="shared" si="1"/>
        <v>1</v>
      </c>
      <c r="M22" s="124">
        <f t="shared" si="1"/>
        <v>36528.15</v>
      </c>
      <c r="N22" s="125"/>
    </row>
    <row r="23" spans="1:14" ht="14.25">
      <c r="A23" s="55" t="s">
        <v>120</v>
      </c>
      <c r="B23" s="55"/>
      <c r="C23" s="129"/>
      <c r="D23" s="130"/>
      <c r="E23" s="130"/>
      <c r="F23" s="55">
        <f aca="true" t="shared" si="2" ref="F23:M23">SUM(F8:F22)</f>
        <v>15951</v>
      </c>
      <c r="G23" s="131">
        <f t="shared" si="2"/>
        <v>341297.60000000003</v>
      </c>
      <c r="H23" s="132">
        <f t="shared" si="2"/>
        <v>0</v>
      </c>
      <c r="I23" s="131">
        <f t="shared" si="2"/>
        <v>0</v>
      </c>
      <c r="J23" s="132">
        <f t="shared" si="2"/>
        <v>5</v>
      </c>
      <c r="K23" s="131">
        <f t="shared" si="2"/>
        <v>23773.269999999997</v>
      </c>
      <c r="L23" s="132">
        <f t="shared" si="2"/>
        <v>15946</v>
      </c>
      <c r="M23" s="131">
        <f t="shared" si="2"/>
        <v>317524.33</v>
      </c>
      <c r="N23" s="133"/>
    </row>
    <row r="24" spans="1:14" ht="15">
      <c r="A24" s="59"/>
      <c r="B24" s="59"/>
      <c r="C24" s="134"/>
      <c r="D24" s="134"/>
      <c r="E24" s="134"/>
      <c r="F24" s="134"/>
      <c r="G24" s="135"/>
      <c r="H24" s="134"/>
      <c r="I24" s="134"/>
      <c r="J24" s="134"/>
      <c r="K24" s="134"/>
      <c r="L24" s="134"/>
      <c r="M24" s="378"/>
      <c r="N24" s="378"/>
    </row>
    <row r="25" spans="1:14" ht="15">
      <c r="A25" s="379"/>
      <c r="B25" s="379"/>
      <c r="C25" s="59"/>
      <c r="D25" s="424"/>
      <c r="E25" s="424"/>
      <c r="F25" s="136"/>
      <c r="G25" s="136"/>
      <c r="H25" s="137"/>
      <c r="I25" s="137"/>
      <c r="J25" s="115"/>
      <c r="K25" s="115"/>
      <c r="L25" s="115"/>
      <c r="M25" s="138"/>
      <c r="N25" s="139"/>
    </row>
    <row r="26" spans="1:14" ht="15">
      <c r="A26" s="379"/>
      <c r="B26" s="379"/>
      <c r="C26" s="59"/>
      <c r="D26" s="59"/>
      <c r="E26" s="59"/>
      <c r="F26" s="136"/>
      <c r="G26" s="136"/>
      <c r="H26" s="137"/>
      <c r="I26" s="137"/>
      <c r="J26" s="59"/>
      <c r="K26" s="373"/>
      <c r="L26" s="373"/>
      <c r="M26" s="139"/>
      <c r="N26" s="59"/>
    </row>
    <row r="27" spans="1:14" ht="15">
      <c r="A27" s="379"/>
      <c r="B27" s="379"/>
      <c r="C27" s="379"/>
      <c r="D27" s="59"/>
      <c r="E27" s="59"/>
      <c r="F27" s="379"/>
      <c r="G27" s="379"/>
      <c r="H27" s="423"/>
      <c r="I27" s="59"/>
      <c r="J27" s="59"/>
      <c r="K27" s="59"/>
      <c r="L27" s="59"/>
      <c r="M27" s="59"/>
      <c r="N27" s="59"/>
    </row>
    <row r="28" spans="1:14" ht="15">
      <c r="A28" s="59"/>
      <c r="B28" s="59"/>
      <c r="C28" s="59"/>
      <c r="D28" s="59"/>
      <c r="E28" s="59"/>
      <c r="F28" s="59"/>
      <c r="G28" s="59"/>
      <c r="H28" s="59"/>
      <c r="I28" s="59"/>
      <c r="J28" s="139"/>
      <c r="K28" s="59"/>
      <c r="L28" s="59"/>
      <c r="M28" s="59"/>
      <c r="N28" s="59"/>
    </row>
    <row r="29" spans="1:14" ht="15">
      <c r="A29" s="136" t="s">
        <v>192</v>
      </c>
      <c r="B29" s="136"/>
      <c r="C29" s="136"/>
      <c r="D29" s="136"/>
      <c r="E29" s="136"/>
      <c r="F29" s="136"/>
      <c r="G29" s="59"/>
      <c r="H29" s="59"/>
      <c r="I29" s="59"/>
      <c r="J29" s="59"/>
      <c r="K29" s="59"/>
      <c r="L29" s="59"/>
      <c r="M29" s="59"/>
      <c r="N29" s="59"/>
    </row>
    <row r="30" spans="1:14" ht="15">
      <c r="A30" s="59"/>
      <c r="B30" s="59"/>
      <c r="C30" s="59"/>
      <c r="D30" s="59"/>
      <c r="E30" s="59"/>
      <c r="F30" s="59"/>
      <c r="G30" s="59"/>
      <c r="H30" s="59"/>
      <c r="I30" s="59"/>
      <c r="J30" s="139"/>
      <c r="K30" s="59"/>
      <c r="L30" s="59"/>
      <c r="M30" s="59"/>
      <c r="N30" s="59"/>
    </row>
    <row r="31" spans="1:14" ht="15">
      <c r="A31" s="136"/>
      <c r="B31" s="136"/>
      <c r="C31" s="136"/>
      <c r="D31" s="136"/>
      <c r="E31" s="136"/>
      <c r="F31" s="136"/>
      <c r="G31" s="59"/>
      <c r="H31" s="59"/>
      <c r="I31" s="59"/>
      <c r="J31" s="59"/>
      <c r="K31" s="59"/>
      <c r="L31" s="59"/>
      <c r="M31" s="59"/>
      <c r="N31" s="59"/>
    </row>
    <row r="33" spans="1:14" ht="15">
      <c r="A33" s="136"/>
      <c r="B33" s="136"/>
      <c r="C33" s="136"/>
      <c r="D33" s="136"/>
      <c r="E33" s="136"/>
      <c r="F33" s="136"/>
      <c r="G33" s="59"/>
      <c r="H33" s="59"/>
      <c r="I33" s="59"/>
      <c r="J33" s="59"/>
      <c r="K33" s="59"/>
      <c r="L33" s="59"/>
      <c r="M33" s="59"/>
      <c r="N33" s="59"/>
    </row>
  </sheetData>
  <sheetProtection/>
  <protectedRanges>
    <protectedRange sqref="F23:M23" name="Диапазон1"/>
  </protectedRanges>
  <mergeCells count="18">
    <mergeCell ref="K26:L26"/>
    <mergeCell ref="A27:C27"/>
    <mergeCell ref="F27:G27"/>
    <mergeCell ref="A26:B26"/>
    <mergeCell ref="H5:I5"/>
    <mergeCell ref="A2:M2"/>
    <mergeCell ref="M24:N24"/>
    <mergeCell ref="A25:B25"/>
    <mergeCell ref="K1:M1"/>
    <mergeCell ref="A3:M3"/>
    <mergeCell ref="C4:L4"/>
    <mergeCell ref="A5:A6"/>
    <mergeCell ref="J5:K5"/>
    <mergeCell ref="L5:M5"/>
    <mergeCell ref="B5:B6"/>
    <mergeCell ref="C5:C6"/>
    <mergeCell ref="D5:E5"/>
    <mergeCell ref="F5:G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K17"/>
  <sheetViews>
    <sheetView zoomScale="60" zoomScaleNormal="60" zoomScalePageLayoutView="0" workbookViewId="0" topLeftCell="A1">
      <selection activeCell="A4" sqref="A4:J4"/>
    </sheetView>
  </sheetViews>
  <sheetFormatPr defaultColWidth="9.140625" defaultRowHeight="15"/>
  <cols>
    <col min="1" max="1" width="46.140625" style="0" customWidth="1"/>
    <col min="2" max="2" width="17.57421875" style="0" customWidth="1"/>
    <col min="3" max="3" width="55.28125" style="0" customWidth="1"/>
    <col min="4" max="4" width="17.7109375" style="0" customWidth="1"/>
    <col min="5" max="5" width="17.421875" style="0" customWidth="1"/>
    <col min="6" max="6" width="17.28125" style="0" customWidth="1"/>
    <col min="7" max="8" width="22.7109375" style="0" customWidth="1"/>
    <col min="9" max="9" width="16.7109375" style="0" customWidth="1"/>
    <col min="10" max="10" width="17.8515625" style="0" customWidth="1"/>
    <col min="11" max="11" width="21.00390625" style="0" customWidth="1"/>
  </cols>
  <sheetData>
    <row r="1" spans="1:11" ht="71.25" customHeight="1">
      <c r="A1" s="382" t="s">
        <v>193</v>
      </c>
      <c r="B1" s="382"/>
      <c r="C1" s="382"/>
      <c r="D1" s="382"/>
      <c r="E1" s="382"/>
      <c r="F1" s="382"/>
      <c r="G1" s="382"/>
      <c r="H1" s="382"/>
      <c r="I1" s="382"/>
      <c r="J1" s="382"/>
      <c r="K1" s="382"/>
    </row>
    <row r="2" spans="1:11" ht="18.75" customHeight="1">
      <c r="A2" s="352"/>
      <c r="B2" s="352"/>
      <c r="C2" s="382" t="s">
        <v>415</v>
      </c>
      <c r="D2" s="382"/>
      <c r="E2" s="382"/>
      <c r="F2" s="382"/>
      <c r="G2" s="382"/>
      <c r="H2" s="382"/>
      <c r="I2" s="382"/>
      <c r="J2" s="353"/>
      <c r="K2" s="354"/>
    </row>
    <row r="3" spans="1:11" ht="20.25">
      <c r="A3" s="352"/>
      <c r="B3" s="352"/>
      <c r="C3" s="355"/>
      <c r="D3" s="353"/>
      <c r="E3" s="355"/>
      <c r="F3" s="355"/>
      <c r="G3" s="355"/>
      <c r="H3" s="355"/>
      <c r="I3" s="355"/>
      <c r="J3" s="353"/>
      <c r="K3" s="354"/>
    </row>
    <row r="4" spans="1:11" ht="18">
      <c r="A4" s="383" t="s">
        <v>194</v>
      </c>
      <c r="B4" s="383"/>
      <c r="C4" s="383"/>
      <c r="D4" s="383"/>
      <c r="E4" s="383"/>
      <c r="F4" s="383"/>
      <c r="G4" s="383"/>
      <c r="H4" s="383"/>
      <c r="I4" s="383"/>
      <c r="J4" s="383"/>
      <c r="K4" s="343"/>
    </row>
    <row r="5" spans="1:11" ht="18">
      <c r="A5" s="384" t="s">
        <v>195</v>
      </c>
      <c r="B5" s="384"/>
      <c r="C5" s="384"/>
      <c r="D5" s="384"/>
      <c r="E5" s="384"/>
      <c r="F5" s="384"/>
      <c r="G5" s="384"/>
      <c r="H5" s="384"/>
      <c r="I5" s="384"/>
      <c r="J5" s="384"/>
      <c r="K5" s="343"/>
    </row>
    <row r="6" spans="1:11" ht="18.75" customHeight="1">
      <c r="A6" s="480" t="s">
        <v>196</v>
      </c>
      <c r="B6" s="480" t="s">
        <v>5</v>
      </c>
      <c r="C6" s="482" t="s">
        <v>6</v>
      </c>
      <c r="D6" s="484" t="s">
        <v>197</v>
      </c>
      <c r="E6" s="485"/>
      <c r="F6" s="484" t="s">
        <v>164</v>
      </c>
      <c r="G6" s="485"/>
      <c r="H6" s="484" t="s">
        <v>9</v>
      </c>
      <c r="I6" s="485"/>
      <c r="J6" s="380" t="s">
        <v>198</v>
      </c>
      <c r="K6" s="381"/>
    </row>
    <row r="7" spans="1:11" ht="17.25">
      <c r="A7" s="481"/>
      <c r="B7" s="481"/>
      <c r="C7" s="483"/>
      <c r="D7" s="344" t="s">
        <v>11</v>
      </c>
      <c r="E7" s="345" t="s">
        <v>12</v>
      </c>
      <c r="F7" s="345" t="s">
        <v>11</v>
      </c>
      <c r="G7" s="345" t="s">
        <v>12</v>
      </c>
      <c r="H7" s="345" t="s">
        <v>11</v>
      </c>
      <c r="I7" s="345" t="s">
        <v>12</v>
      </c>
      <c r="J7" s="344" t="s">
        <v>11</v>
      </c>
      <c r="K7" s="346" t="s">
        <v>12</v>
      </c>
    </row>
    <row r="8" spans="1:11" ht="17.25">
      <c r="A8" s="347">
        <v>1</v>
      </c>
      <c r="B8" s="347">
        <v>2</v>
      </c>
      <c r="C8" s="348">
        <v>3</v>
      </c>
      <c r="D8" s="344">
        <v>6</v>
      </c>
      <c r="E8" s="345">
        <v>7</v>
      </c>
      <c r="F8" s="345">
        <v>8</v>
      </c>
      <c r="G8" s="345">
        <v>9</v>
      </c>
      <c r="H8" s="345">
        <v>10</v>
      </c>
      <c r="I8" s="345">
        <v>11</v>
      </c>
      <c r="J8" s="344">
        <v>12</v>
      </c>
      <c r="K8" s="346">
        <v>13</v>
      </c>
    </row>
    <row r="9" spans="1:11" ht="17.25">
      <c r="A9" s="349" t="s">
        <v>2</v>
      </c>
      <c r="B9" s="345"/>
      <c r="C9" s="348" t="s">
        <v>199</v>
      </c>
      <c r="D9" s="344">
        <v>15</v>
      </c>
      <c r="E9" s="350">
        <v>5243.27</v>
      </c>
      <c r="F9" s="350"/>
      <c r="G9" s="350"/>
      <c r="H9" s="350"/>
      <c r="I9" s="350">
        <f>H9*(E9/D9)</f>
        <v>0</v>
      </c>
      <c r="J9" s="344">
        <f aca="true" t="shared" si="0" ref="J9:K11">D9+F9-H9</f>
        <v>15</v>
      </c>
      <c r="K9" s="346">
        <f t="shared" si="0"/>
        <v>5243.27</v>
      </c>
    </row>
    <row r="10" spans="1:11" ht="17.25">
      <c r="A10" s="349" t="s">
        <v>2</v>
      </c>
      <c r="B10" s="345"/>
      <c r="C10" s="348" t="s">
        <v>200</v>
      </c>
      <c r="D10" s="344">
        <v>2</v>
      </c>
      <c r="E10" s="350">
        <v>11600</v>
      </c>
      <c r="F10" s="350"/>
      <c r="G10" s="350"/>
      <c r="H10" s="350"/>
      <c r="I10" s="350">
        <f>H10*(E10/D10)</f>
        <v>0</v>
      </c>
      <c r="J10" s="344">
        <f t="shared" si="0"/>
        <v>2</v>
      </c>
      <c r="K10" s="346">
        <f t="shared" si="0"/>
        <v>11600</v>
      </c>
    </row>
    <row r="11" spans="1:11" ht="17.25">
      <c r="A11" s="349" t="s">
        <v>2</v>
      </c>
      <c r="B11" s="349"/>
      <c r="C11" s="351" t="s">
        <v>139</v>
      </c>
      <c r="D11" s="344">
        <v>4</v>
      </c>
      <c r="E11" s="350">
        <v>1255.2</v>
      </c>
      <c r="F11" s="350"/>
      <c r="G11" s="350"/>
      <c r="H11" s="350"/>
      <c r="I11" s="350">
        <f>H11*(E11/D11)</f>
        <v>0</v>
      </c>
      <c r="J11" s="344">
        <f t="shared" si="0"/>
        <v>4</v>
      </c>
      <c r="K11" s="346">
        <f t="shared" si="0"/>
        <v>1255.2</v>
      </c>
    </row>
    <row r="12" spans="1:11" ht="30" customHeight="1">
      <c r="A12" s="140" t="s">
        <v>201</v>
      </c>
      <c r="B12" s="141"/>
      <c r="C12" s="141"/>
      <c r="D12" s="142"/>
      <c r="E12" s="143">
        <f>SUM(E9:E11)</f>
        <v>18098.47</v>
      </c>
      <c r="F12" s="143"/>
      <c r="G12" s="143"/>
      <c r="H12" s="143"/>
      <c r="I12" s="143">
        <f>SUM(I9:I11)</f>
        <v>0</v>
      </c>
      <c r="J12" s="142"/>
      <c r="K12" s="144">
        <f>SUM(K9:K11)</f>
        <v>18098.47</v>
      </c>
    </row>
    <row r="13" spans="1:11" ht="17.25">
      <c r="A13" s="145"/>
      <c r="B13" s="145"/>
      <c r="C13" s="145"/>
      <c r="D13" s="146"/>
      <c r="E13" s="147"/>
      <c r="F13" s="147"/>
      <c r="G13" s="147"/>
      <c r="H13" s="147"/>
      <c r="I13" s="147"/>
      <c r="J13" s="146"/>
      <c r="K13" s="148"/>
    </row>
    <row r="14" spans="1:11" ht="17.25">
      <c r="A14" s="145"/>
      <c r="B14" s="145" t="s">
        <v>202</v>
      </c>
      <c r="C14" s="145"/>
      <c r="D14" s="146"/>
      <c r="E14" s="145" t="s">
        <v>203</v>
      </c>
      <c r="F14" s="145"/>
      <c r="G14" s="145"/>
      <c r="H14" s="145"/>
      <c r="I14" s="145"/>
      <c r="J14" s="146"/>
      <c r="K14" s="148"/>
    </row>
    <row r="15" spans="1:11" ht="17.25">
      <c r="A15" s="145"/>
      <c r="B15" s="145"/>
      <c r="C15" s="145"/>
      <c r="D15" s="146"/>
      <c r="E15" s="145"/>
      <c r="F15" s="145"/>
      <c r="G15" s="145"/>
      <c r="H15" s="145"/>
      <c r="I15" s="145"/>
      <c r="J15" s="146"/>
      <c r="K15" s="148"/>
    </row>
    <row r="16" spans="1:11" ht="17.25">
      <c r="A16" s="145"/>
      <c r="B16" s="145" t="s">
        <v>204</v>
      </c>
      <c r="C16" s="145"/>
      <c r="D16" s="146"/>
      <c r="E16" s="145" t="s">
        <v>205</v>
      </c>
      <c r="F16" s="145"/>
      <c r="G16" s="145"/>
      <c r="H16" s="145"/>
      <c r="I16" s="145"/>
      <c r="J16" s="146"/>
      <c r="K16" s="148"/>
    </row>
    <row r="17" spans="1:11" ht="17.25">
      <c r="A17" s="145"/>
      <c r="B17" s="145"/>
      <c r="C17" s="145"/>
      <c r="D17" s="146"/>
      <c r="E17" s="145"/>
      <c r="F17" s="145"/>
      <c r="G17" s="145"/>
      <c r="H17" s="147"/>
      <c r="I17" s="147"/>
      <c r="J17" s="146"/>
      <c r="K17" s="148"/>
    </row>
  </sheetData>
  <sheetProtection/>
  <mergeCells count="11">
    <mergeCell ref="H6:I6"/>
    <mergeCell ref="J6:K6"/>
    <mergeCell ref="A1:K1"/>
    <mergeCell ref="C2:I2"/>
    <mergeCell ref="A4:J4"/>
    <mergeCell ref="A5:J5"/>
    <mergeCell ref="A6:A7"/>
    <mergeCell ref="B6:B7"/>
    <mergeCell ref="C6:C7"/>
    <mergeCell ref="D6:E6"/>
    <mergeCell ref="F6:G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19"/>
  <sheetViews>
    <sheetView zoomScalePageLayoutView="0" workbookViewId="0" topLeftCell="A1">
      <selection activeCell="L10" sqref="L10"/>
    </sheetView>
  </sheetViews>
  <sheetFormatPr defaultColWidth="9.140625" defaultRowHeight="15"/>
  <cols>
    <col min="1" max="1" width="19.28125" style="0" customWidth="1"/>
    <col min="2" max="2" width="9.00390625" style="0" bestFit="1" customWidth="1"/>
    <col min="3" max="3" width="28.421875" style="0" customWidth="1"/>
    <col min="4" max="5" width="10.57421875" style="0" customWidth="1"/>
    <col min="6" max="6" width="10.421875" style="0" customWidth="1"/>
    <col min="7" max="7" width="11.140625" style="0" customWidth="1"/>
    <col min="8" max="8" width="11.57421875" style="0" customWidth="1"/>
    <col min="9" max="9" width="9.421875" style="0" customWidth="1"/>
    <col min="10" max="10" width="10.57421875" style="0" customWidth="1"/>
    <col min="11" max="11" width="9.57421875" style="0" customWidth="1"/>
  </cols>
  <sheetData>
    <row r="1" spans="1:11" ht="15.75" customHeight="1">
      <c r="A1" s="149"/>
      <c r="B1" s="497" t="s">
        <v>206</v>
      </c>
      <c r="C1" s="497"/>
      <c r="D1" s="497"/>
      <c r="E1" s="497"/>
      <c r="F1" s="497"/>
      <c r="G1" s="497"/>
      <c r="H1" s="497"/>
      <c r="I1" s="497"/>
      <c r="J1" s="497"/>
      <c r="K1" s="497"/>
    </row>
    <row r="2" spans="1:11" ht="15.75" customHeight="1">
      <c r="A2" s="149"/>
      <c r="B2" s="498" t="s">
        <v>1</v>
      </c>
      <c r="C2" s="498"/>
      <c r="D2" s="498"/>
      <c r="E2" s="498"/>
      <c r="F2" s="498"/>
      <c r="G2" s="498"/>
      <c r="H2" s="498"/>
      <c r="I2" s="498"/>
      <c r="J2" s="498"/>
      <c r="K2" s="498"/>
    </row>
    <row r="3" spans="1:11" ht="15">
      <c r="A3" s="149"/>
      <c r="B3" s="499" t="s">
        <v>412</v>
      </c>
      <c r="C3" s="499"/>
      <c r="D3" s="499"/>
      <c r="E3" s="499"/>
      <c r="F3" s="499"/>
      <c r="G3" s="499"/>
      <c r="H3" s="499"/>
      <c r="I3" s="499"/>
      <c r="J3" s="499"/>
      <c r="K3" s="499"/>
    </row>
    <row r="4" spans="1:11" ht="15">
      <c r="A4" s="149"/>
      <c r="B4" s="499" t="s">
        <v>207</v>
      </c>
      <c r="C4" s="499"/>
      <c r="D4" s="499"/>
      <c r="E4" s="499"/>
      <c r="F4" s="499"/>
      <c r="G4" s="499"/>
      <c r="H4" s="499"/>
      <c r="I4" s="499"/>
      <c r="J4" s="499"/>
      <c r="K4" s="499"/>
    </row>
    <row r="5" spans="1:11" ht="15">
      <c r="A5" s="149"/>
      <c r="B5" s="500" t="s">
        <v>3</v>
      </c>
      <c r="C5" s="500"/>
      <c r="D5" s="500"/>
      <c r="E5" s="500"/>
      <c r="F5" s="500"/>
      <c r="G5" s="500"/>
      <c r="H5" s="500"/>
      <c r="I5" s="500"/>
      <c r="J5" s="500"/>
      <c r="K5" s="500"/>
    </row>
    <row r="6" spans="1:11" ht="48.75" customHeight="1">
      <c r="A6" s="491" t="s">
        <v>4</v>
      </c>
      <c r="B6" s="357" t="s">
        <v>122</v>
      </c>
      <c r="C6" s="150" t="s">
        <v>6</v>
      </c>
      <c r="D6" s="493" t="s">
        <v>7</v>
      </c>
      <c r="E6" s="494"/>
      <c r="F6" s="495" t="s">
        <v>208</v>
      </c>
      <c r="G6" s="496"/>
      <c r="H6" s="495" t="s">
        <v>9</v>
      </c>
      <c r="I6" s="496"/>
      <c r="J6" s="493" t="s">
        <v>10</v>
      </c>
      <c r="K6" s="494"/>
    </row>
    <row r="7" spans="1:11" ht="15">
      <c r="A7" s="492"/>
      <c r="B7" s="358"/>
      <c r="C7" s="151"/>
      <c r="D7" s="152" t="s">
        <v>11</v>
      </c>
      <c r="E7" s="153" t="s">
        <v>12</v>
      </c>
      <c r="F7" s="152" t="s">
        <v>11</v>
      </c>
      <c r="G7" s="153" t="s">
        <v>12</v>
      </c>
      <c r="H7" s="152" t="s">
        <v>11</v>
      </c>
      <c r="I7" s="153" t="s">
        <v>12</v>
      </c>
      <c r="J7" s="153" t="s">
        <v>11</v>
      </c>
      <c r="K7" s="153" t="s">
        <v>12</v>
      </c>
    </row>
    <row r="8" spans="1:11" ht="14.25">
      <c r="A8" s="154">
        <v>1</v>
      </c>
      <c r="B8" s="154">
        <v>2</v>
      </c>
      <c r="C8" s="155">
        <v>3</v>
      </c>
      <c r="D8" s="156">
        <v>4</v>
      </c>
      <c r="E8" s="156">
        <v>5</v>
      </c>
      <c r="F8" s="156"/>
      <c r="G8" s="156"/>
      <c r="H8" s="156">
        <v>6</v>
      </c>
      <c r="I8" s="157">
        <v>7</v>
      </c>
      <c r="J8" s="155">
        <v>8</v>
      </c>
      <c r="K8" s="155">
        <v>9</v>
      </c>
    </row>
    <row r="9" spans="1:11" ht="15" customHeight="1">
      <c r="A9" s="488" t="s">
        <v>209</v>
      </c>
      <c r="B9" s="158">
        <v>2301400</v>
      </c>
      <c r="C9" s="159" t="s">
        <v>210</v>
      </c>
      <c r="D9" s="160">
        <v>17</v>
      </c>
      <c r="E9" s="161">
        <v>5957.94</v>
      </c>
      <c r="F9" s="162"/>
      <c r="G9" s="162"/>
      <c r="H9" s="162"/>
      <c r="I9" s="163"/>
      <c r="J9" s="160">
        <v>17</v>
      </c>
      <c r="K9" s="161">
        <v>5957.94</v>
      </c>
    </row>
    <row r="10" spans="1:11" ht="14.25">
      <c r="A10" s="489"/>
      <c r="B10" s="158">
        <v>2301400</v>
      </c>
      <c r="C10" s="164" t="s">
        <v>211</v>
      </c>
      <c r="D10" s="161">
        <v>73</v>
      </c>
      <c r="E10" s="161">
        <v>4427.76</v>
      </c>
      <c r="F10" s="165"/>
      <c r="G10" s="165"/>
      <c r="H10" s="166"/>
      <c r="I10" s="165"/>
      <c r="J10" s="161">
        <v>73</v>
      </c>
      <c r="K10" s="161">
        <v>4427.76</v>
      </c>
    </row>
    <row r="11" spans="1:11" ht="14.25">
      <c r="A11" s="490"/>
      <c r="B11" s="158">
        <v>2301400</v>
      </c>
      <c r="C11" s="168" t="s">
        <v>212</v>
      </c>
      <c r="D11" s="161">
        <v>13</v>
      </c>
      <c r="E11" s="167">
        <v>6061.4</v>
      </c>
      <c r="F11" s="165"/>
      <c r="G11" s="165"/>
      <c r="H11" s="166"/>
      <c r="I11" s="165"/>
      <c r="J11" s="161">
        <v>13</v>
      </c>
      <c r="K11" s="167">
        <v>6061.4</v>
      </c>
    </row>
    <row r="12" spans="1:11" ht="14.25">
      <c r="A12" s="169"/>
      <c r="B12" s="170"/>
      <c r="C12" s="171" t="s">
        <v>129</v>
      </c>
      <c r="D12" s="172">
        <f>SUM(D9:D11)</f>
        <v>103</v>
      </c>
      <c r="E12" s="173">
        <f>SUM(E9:E11)</f>
        <v>16447.1</v>
      </c>
      <c r="F12" s="174"/>
      <c r="G12" s="174"/>
      <c r="H12" s="174">
        <f>SUM(H9:H11)</f>
        <v>0</v>
      </c>
      <c r="I12" s="175">
        <f>SUM(I9:I11)</f>
        <v>0</v>
      </c>
      <c r="J12" s="172">
        <f>SUM(J9:J11)</f>
        <v>103</v>
      </c>
      <c r="K12" s="173">
        <f>SUM(K9:K11)</f>
        <v>16447.1</v>
      </c>
    </row>
    <row r="13" spans="1:11" ht="15">
      <c r="A13" s="149"/>
      <c r="B13" s="176"/>
      <c r="C13" s="177"/>
      <c r="D13" s="177"/>
      <c r="E13" s="177"/>
      <c r="F13" s="177"/>
      <c r="G13" s="177"/>
      <c r="H13" s="177"/>
      <c r="I13" s="177"/>
      <c r="J13" s="177"/>
      <c r="K13" s="177"/>
    </row>
    <row r="14" spans="1:11" ht="14.25">
      <c r="A14" s="149"/>
      <c r="B14" s="149"/>
      <c r="C14" s="149"/>
      <c r="D14" s="149"/>
      <c r="E14" s="149"/>
      <c r="F14" s="149"/>
      <c r="G14" s="149"/>
      <c r="H14" s="149"/>
      <c r="I14" s="149"/>
      <c r="J14" s="178"/>
      <c r="K14" s="179"/>
    </row>
    <row r="15" spans="1:11" ht="15" customHeight="1">
      <c r="A15" s="149"/>
      <c r="B15" s="180"/>
      <c r="C15" s="486" t="s">
        <v>213</v>
      </c>
      <c r="D15" s="486"/>
      <c r="E15" s="486"/>
      <c r="F15" s="473"/>
      <c r="G15" s="181"/>
      <c r="H15" s="149"/>
      <c r="I15" s="149"/>
      <c r="J15" s="178"/>
      <c r="K15" s="179"/>
    </row>
    <row r="16" spans="1:11" ht="14.25">
      <c r="A16" s="149"/>
      <c r="B16" s="180"/>
      <c r="C16" s="180"/>
      <c r="D16" s="180"/>
      <c r="E16" s="180"/>
      <c r="F16" s="149"/>
      <c r="G16" s="149"/>
      <c r="H16" s="149"/>
      <c r="I16" s="149"/>
      <c r="J16" s="178"/>
      <c r="K16" s="179"/>
    </row>
    <row r="17" spans="1:11" ht="14.25">
      <c r="A17" s="149"/>
      <c r="B17" s="180"/>
      <c r="C17" s="487" t="s">
        <v>214</v>
      </c>
      <c r="D17" s="487"/>
      <c r="E17" s="487"/>
      <c r="F17" s="181"/>
      <c r="G17" s="181"/>
      <c r="H17" s="149"/>
      <c r="I17" s="149"/>
      <c r="J17" s="149"/>
      <c r="K17" s="149"/>
    </row>
    <row r="18" spans="1:11" ht="14.25">
      <c r="A18" s="149"/>
      <c r="B18" s="180"/>
      <c r="C18" s="180"/>
      <c r="D18" s="180"/>
      <c r="E18" s="180"/>
      <c r="F18" s="149"/>
      <c r="G18" s="149"/>
      <c r="H18" s="149"/>
      <c r="I18" s="149"/>
      <c r="J18" s="149"/>
      <c r="K18" s="149"/>
    </row>
    <row r="19" spans="1:11" ht="14.25">
      <c r="A19" s="149"/>
      <c r="B19" s="180"/>
      <c r="C19" s="180" t="s">
        <v>215</v>
      </c>
      <c r="D19" s="180"/>
      <c r="E19" s="180"/>
      <c r="F19" s="149"/>
      <c r="G19" s="149"/>
      <c r="H19" s="149"/>
      <c r="I19" s="149"/>
      <c r="J19" s="149"/>
      <c r="K19" s="149"/>
    </row>
    <row r="25" ht="15" customHeight="1"/>
    <row r="27" ht="15" customHeight="1"/>
  </sheetData>
  <sheetProtection/>
  <protectedRanges>
    <protectedRange sqref="J12:K12 D12:E12" name="Диапазон1_1"/>
  </protectedRanges>
  <mergeCells count="13">
    <mergeCell ref="H6:I6"/>
    <mergeCell ref="J6:K6"/>
    <mergeCell ref="B1:K1"/>
    <mergeCell ref="B2:K2"/>
    <mergeCell ref="B3:K3"/>
    <mergeCell ref="B4:K4"/>
    <mergeCell ref="B5:K5"/>
    <mergeCell ref="C15:F15"/>
    <mergeCell ref="C17:E17"/>
    <mergeCell ref="A9:A11"/>
    <mergeCell ref="A6:A7"/>
    <mergeCell ref="D6:E6"/>
    <mergeCell ref="F6:G6"/>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17"/>
  <sheetViews>
    <sheetView zoomScalePageLayoutView="0" workbookViewId="0" topLeftCell="A1">
      <selection activeCell="E12" sqref="E12"/>
    </sheetView>
  </sheetViews>
  <sheetFormatPr defaultColWidth="9.140625" defaultRowHeight="15"/>
  <cols>
    <col min="1" max="1" width="17.140625" style="0" customWidth="1"/>
    <col min="2" max="2" width="9.421875" style="0" customWidth="1"/>
    <col min="3" max="3" width="42.00390625" style="0" customWidth="1"/>
    <col min="4" max="4" width="14.00390625" style="0" customWidth="1"/>
    <col min="5" max="5" width="13.57421875" style="0" customWidth="1"/>
    <col min="6" max="7" width="15.140625" style="0" customWidth="1"/>
    <col min="8" max="8" width="11.57421875" style="0" customWidth="1"/>
    <col min="9" max="9" width="11.140625" style="0" customWidth="1"/>
  </cols>
  <sheetData>
    <row r="1" spans="2:9" ht="63.75" customHeight="1">
      <c r="B1" s="452" t="s">
        <v>0</v>
      </c>
      <c r="C1" s="452"/>
      <c r="D1" s="452"/>
      <c r="E1" s="452"/>
      <c r="F1" s="452"/>
      <c r="G1" s="452"/>
      <c r="H1" s="452"/>
      <c r="I1" s="452"/>
    </row>
    <row r="2" spans="2:9" ht="15.75" customHeight="1">
      <c r="B2" s="463" t="s">
        <v>1</v>
      </c>
      <c r="C2" s="463"/>
      <c r="D2" s="463"/>
      <c r="E2" s="463"/>
      <c r="F2" s="463"/>
      <c r="G2" s="463"/>
      <c r="H2" s="463"/>
      <c r="I2" s="463"/>
    </row>
    <row r="3" spans="2:9" ht="15">
      <c r="B3" s="464" t="s">
        <v>416</v>
      </c>
      <c r="C3" s="464"/>
      <c r="D3" s="464"/>
      <c r="E3" s="464"/>
      <c r="F3" s="464"/>
      <c r="G3" s="464"/>
      <c r="H3" s="464"/>
      <c r="I3" s="464"/>
    </row>
    <row r="4" spans="2:9" ht="15">
      <c r="B4" s="464" t="s">
        <v>216</v>
      </c>
      <c r="C4" s="464"/>
      <c r="D4" s="464"/>
      <c r="E4" s="464"/>
      <c r="F4" s="464"/>
      <c r="G4" s="464"/>
      <c r="H4" s="464"/>
      <c r="I4" s="464"/>
    </row>
    <row r="5" spans="2:9" ht="15">
      <c r="B5" s="442" t="s">
        <v>3</v>
      </c>
      <c r="C5" s="442"/>
      <c r="D5" s="442"/>
      <c r="E5" s="442"/>
      <c r="F5" s="442"/>
      <c r="G5" s="442"/>
      <c r="H5" s="442"/>
      <c r="I5" s="442"/>
    </row>
    <row r="6" spans="1:9" ht="37.5" customHeight="1">
      <c r="A6" s="440" t="s">
        <v>4</v>
      </c>
      <c r="B6" s="320" t="s">
        <v>122</v>
      </c>
      <c r="C6" s="324" t="s">
        <v>6</v>
      </c>
      <c r="D6" s="447" t="s">
        <v>7</v>
      </c>
      <c r="E6" s="448"/>
      <c r="F6" s="438" t="s">
        <v>9</v>
      </c>
      <c r="G6" s="439"/>
      <c r="H6" s="447" t="s">
        <v>10</v>
      </c>
      <c r="I6" s="448"/>
    </row>
    <row r="7" spans="1:9" ht="15">
      <c r="A7" s="441"/>
      <c r="B7" s="321"/>
      <c r="C7" s="325"/>
      <c r="D7" s="84" t="s">
        <v>11</v>
      </c>
      <c r="E7" s="322" t="s">
        <v>12</v>
      </c>
      <c r="F7" s="84" t="s">
        <v>11</v>
      </c>
      <c r="G7" s="322" t="s">
        <v>12</v>
      </c>
      <c r="H7" s="322" t="s">
        <v>11</v>
      </c>
      <c r="I7" s="322" t="s">
        <v>12</v>
      </c>
    </row>
    <row r="8" spans="1:9" ht="14.25">
      <c r="A8" s="85">
        <v>2</v>
      </c>
      <c r="B8" s="85">
        <v>2</v>
      </c>
      <c r="C8" s="86">
        <v>3</v>
      </c>
      <c r="D8" s="86"/>
      <c r="E8" s="86"/>
      <c r="F8" s="86"/>
      <c r="G8" s="86"/>
      <c r="H8" s="87">
        <v>6</v>
      </c>
      <c r="I8" s="87">
        <v>7</v>
      </c>
    </row>
    <row r="9" spans="1:9" ht="39">
      <c r="A9" s="40" t="s">
        <v>217</v>
      </c>
      <c r="B9" s="182">
        <v>2301400</v>
      </c>
      <c r="C9" s="51" t="s">
        <v>124</v>
      </c>
      <c r="D9" s="184">
        <v>24</v>
      </c>
      <c r="E9" s="185">
        <v>149520</v>
      </c>
      <c r="F9" s="183">
        <v>0</v>
      </c>
      <c r="G9" s="183">
        <v>0</v>
      </c>
      <c r="H9" s="184">
        <v>24</v>
      </c>
      <c r="I9" s="185">
        <v>149520</v>
      </c>
    </row>
    <row r="10" spans="1:9" ht="39">
      <c r="A10" s="40" t="s">
        <v>217</v>
      </c>
      <c r="B10" s="182">
        <v>2301400</v>
      </c>
      <c r="C10" s="51" t="s">
        <v>401</v>
      </c>
      <c r="D10" s="184">
        <v>40</v>
      </c>
      <c r="E10" s="185">
        <v>122400</v>
      </c>
      <c r="F10" s="183">
        <v>0</v>
      </c>
      <c r="G10" s="183">
        <v>0</v>
      </c>
      <c r="H10" s="184">
        <v>40</v>
      </c>
      <c r="I10" s="185">
        <v>122400</v>
      </c>
    </row>
    <row r="11" spans="1:9" ht="15">
      <c r="A11" s="417" t="s">
        <v>129</v>
      </c>
      <c r="B11" s="417"/>
      <c r="C11" s="417"/>
      <c r="D11" s="417"/>
      <c r="E11" s="432">
        <f>SUM(E9:E10)</f>
        <v>271920</v>
      </c>
      <c r="F11" s="417"/>
      <c r="G11" s="417">
        <f>SUM(G9:G10)</f>
        <v>0</v>
      </c>
      <c r="H11" s="417"/>
      <c r="I11" s="418">
        <v>271920</v>
      </c>
    </row>
    <row r="13" ht="14.25">
      <c r="A13" t="s">
        <v>218</v>
      </c>
    </row>
    <row r="14" ht="14.25">
      <c r="A14" t="s">
        <v>219</v>
      </c>
    </row>
    <row r="15" spans="1:3" ht="14.25">
      <c r="A15" t="s">
        <v>204</v>
      </c>
      <c r="C15" t="s">
        <v>220</v>
      </c>
    </row>
    <row r="17" ht="14.25">
      <c r="A17" t="s">
        <v>221</v>
      </c>
    </row>
  </sheetData>
  <sheetProtection/>
  <mergeCells count="9">
    <mergeCell ref="B5:I5"/>
    <mergeCell ref="B1:I1"/>
    <mergeCell ref="B2:I2"/>
    <mergeCell ref="B3:I3"/>
    <mergeCell ref="B4:I4"/>
    <mergeCell ref="A6:A7"/>
    <mergeCell ref="D6:E6"/>
    <mergeCell ref="F6:G6"/>
    <mergeCell ref="H6:I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2016-12-22T06:47:41Z</dcterms:modified>
  <cp:category/>
  <cp:version/>
  <cp:contentType/>
  <cp:contentStatus/>
</cp:coreProperties>
</file>